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showInkAnnotation="0" codeName="ThisWorkbook" autoCompressPictures="0"/>
  <mc:AlternateContent xmlns:mc="http://schemas.openxmlformats.org/markup-compatibility/2006">
    <mc:Choice Requires="x15">
      <x15ac:absPath xmlns:x15ac="http://schemas.microsoft.com/office/spreadsheetml/2010/11/ac" url="C:\Users\LyzMarcela\Documents\GitHub\CienciasNaturales\fuentes\contenidos\grado11\guion09\"/>
    </mc:Choice>
  </mc:AlternateContent>
  <bookViews>
    <workbookView xWindow="0" yWindow="0" windowWidth="19200" windowHeight="8955" tabRatio="500"/>
  </bookViews>
  <sheets>
    <sheet name="Solicitud gráfica" sheetId="1" r:id="rId1"/>
    <sheet name="Ayuda" sheetId="2" r:id="rId2"/>
    <sheet name="Definición técnica de imagenes" sheetId="3" r:id="rId3"/>
  </sheets>
  <calcPr calcId="152511" concurrentCalc="0"/>
  <extLst>
    <ext xmlns:mx="http://schemas.microsoft.com/office/mac/excel/2008/main" uri="{7523E5D3-25F3-A5E0-1632-64F254C22452}">
      <mx:ArchID Flags="2"/>
    </ext>
  </extLst>
</workbook>
</file>

<file path=xl/calcChain.xml><?xml version="1.0" encoding="utf-8"?>
<calcChain xmlns="http://schemas.openxmlformats.org/spreadsheetml/2006/main">
  <c r="I11" i="1" l="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I54" i="1"/>
  <c r="I55" i="1"/>
  <c r="I56" i="1"/>
  <c r="I57" i="1"/>
  <c r="I58" i="1"/>
  <c r="I59" i="1"/>
  <c r="I60" i="1"/>
  <c r="I61" i="1"/>
  <c r="I62" i="1"/>
  <c r="I63" i="1"/>
  <c r="I64" i="1"/>
  <c r="I65" i="1"/>
  <c r="I66" i="1"/>
  <c r="I67" i="1"/>
  <c r="I68" i="1"/>
  <c r="I69" i="1"/>
  <c r="I70" i="1"/>
  <c r="I71" i="1"/>
  <c r="I72" i="1"/>
  <c r="I73" i="1"/>
  <c r="I74" i="1"/>
  <c r="I75" i="1"/>
  <c r="I76" i="1"/>
  <c r="I77" i="1"/>
  <c r="I78" i="1"/>
  <c r="I79" i="1"/>
  <c r="I80" i="1"/>
  <c r="I81" i="1"/>
  <c r="I82" i="1"/>
  <c r="I83" i="1"/>
  <c r="I84" i="1"/>
  <c r="I85" i="1"/>
  <c r="I86" i="1"/>
  <c r="I87" i="1"/>
  <c r="I88" i="1"/>
  <c r="I89" i="1"/>
  <c r="I90" i="1"/>
  <c r="I91" i="1"/>
  <c r="I92" i="1"/>
  <c r="I93" i="1"/>
  <c r="I94" i="1"/>
  <c r="I95" i="1"/>
  <c r="I96" i="1"/>
  <c r="I97" i="1"/>
  <c r="I98" i="1"/>
  <c r="I99" i="1"/>
  <c r="I100" i="1"/>
  <c r="I101" i="1"/>
  <c r="I102" i="1"/>
  <c r="I103" i="1"/>
  <c r="I104" i="1"/>
  <c r="I105" i="1"/>
  <c r="I106" i="1"/>
  <c r="I107" i="1"/>
  <c r="I108" i="1"/>
  <c r="I10" i="1"/>
  <c r="H11" i="1"/>
  <c r="H12" i="1"/>
  <c r="H13" i="1"/>
  <c r="H14" i="1"/>
  <c r="H15" i="1"/>
  <c r="H16" i="1"/>
  <c r="H17" i="1"/>
  <c r="H18" i="1"/>
  <c r="H19" i="1"/>
  <c r="H20" i="1"/>
  <c r="H21" i="1"/>
  <c r="H22" i="1"/>
  <c r="H23" i="1"/>
  <c r="H24" i="1"/>
  <c r="H25" i="1"/>
  <c r="H26"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H102" i="1"/>
  <c r="H103" i="1"/>
  <c r="H104" i="1"/>
  <c r="H105" i="1"/>
  <c r="H106" i="1"/>
  <c r="H107" i="1"/>
  <c r="H108" i="1"/>
  <c r="H10" i="1"/>
  <c r="H21" i="2"/>
  <c r="D17" i="2"/>
  <c r="D18" i="2"/>
  <c r="D5" i="2"/>
  <c r="D7" i="2"/>
  <c r="F11" i="1"/>
  <c r="G11" i="1"/>
  <c r="F12" i="1"/>
  <c r="G12" i="1"/>
  <c r="F13" i="1"/>
  <c r="G13" i="1"/>
  <c r="F14" i="1"/>
  <c r="G14" i="1"/>
  <c r="F15" i="1"/>
  <c r="G15" i="1"/>
  <c r="F16" i="1"/>
  <c r="G16" i="1"/>
  <c r="F17" i="1"/>
  <c r="G17" i="1"/>
  <c r="F18" i="1"/>
  <c r="G18" i="1"/>
  <c r="F19" i="1"/>
  <c r="G19" i="1"/>
  <c r="F20" i="1"/>
  <c r="G20" i="1"/>
  <c r="F21" i="1"/>
  <c r="G21" i="1"/>
  <c r="F22" i="1"/>
  <c r="G22" i="1"/>
  <c r="F23" i="1"/>
  <c r="G23" i="1"/>
  <c r="F24" i="1"/>
  <c r="G24" i="1"/>
  <c r="F25" i="1"/>
  <c r="G25" i="1"/>
  <c r="F26" i="1"/>
  <c r="G26" i="1"/>
  <c r="F27" i="1"/>
  <c r="G27" i="1"/>
  <c r="F28" i="1"/>
  <c r="G28" i="1"/>
  <c r="F29" i="1"/>
  <c r="G29" i="1"/>
  <c r="F30" i="1"/>
  <c r="G30" i="1"/>
  <c r="F31" i="1"/>
  <c r="G31" i="1"/>
  <c r="F32" i="1"/>
  <c r="G32" i="1"/>
  <c r="F33" i="1"/>
  <c r="G33" i="1"/>
  <c r="F34" i="1"/>
  <c r="G34" i="1"/>
  <c r="F35" i="1"/>
  <c r="G35" i="1"/>
  <c r="F36" i="1"/>
  <c r="G36" i="1"/>
  <c r="F37" i="1"/>
  <c r="G37" i="1"/>
  <c r="F38" i="1"/>
  <c r="G38" i="1"/>
  <c r="F39" i="1"/>
  <c r="G39" i="1"/>
  <c r="F40" i="1"/>
  <c r="G40" i="1"/>
  <c r="F41" i="1"/>
  <c r="G41" i="1"/>
  <c r="F42" i="1"/>
  <c r="G42" i="1"/>
  <c r="F43" i="1"/>
  <c r="G43" i="1"/>
  <c r="F44" i="1"/>
  <c r="G44" i="1"/>
  <c r="F45" i="1"/>
  <c r="G45" i="1"/>
  <c r="F46" i="1"/>
  <c r="G46" i="1"/>
  <c r="F47" i="1"/>
  <c r="G47" i="1"/>
  <c r="F48" i="1"/>
  <c r="G48" i="1"/>
  <c r="F49" i="1"/>
  <c r="G49" i="1"/>
  <c r="F50" i="1"/>
  <c r="G50" i="1"/>
  <c r="F51" i="1"/>
  <c r="G51" i="1"/>
  <c r="F52" i="1"/>
  <c r="G52" i="1"/>
  <c r="F53" i="1"/>
  <c r="G53" i="1"/>
  <c r="F54" i="1"/>
  <c r="G54" i="1"/>
  <c r="F55" i="1"/>
  <c r="G55" i="1"/>
  <c r="F56" i="1"/>
  <c r="G56" i="1"/>
  <c r="F57" i="1"/>
  <c r="G57" i="1"/>
  <c r="F58" i="1"/>
  <c r="G58" i="1"/>
  <c r="F59" i="1"/>
  <c r="G59" i="1"/>
  <c r="F60" i="1"/>
  <c r="G60" i="1"/>
  <c r="F61" i="1"/>
  <c r="G61" i="1"/>
  <c r="F62" i="1"/>
  <c r="G62" i="1"/>
  <c r="F63" i="1"/>
  <c r="G63" i="1"/>
  <c r="F64" i="1"/>
  <c r="G64" i="1"/>
  <c r="F65" i="1"/>
  <c r="G65" i="1"/>
  <c r="F66" i="1"/>
  <c r="G66" i="1"/>
  <c r="F67" i="1"/>
  <c r="G67" i="1"/>
  <c r="F68" i="1"/>
  <c r="G68" i="1"/>
  <c r="F69" i="1"/>
  <c r="G69" i="1"/>
  <c r="F70" i="1"/>
  <c r="G70" i="1"/>
  <c r="F71" i="1"/>
  <c r="G71" i="1"/>
  <c r="F72" i="1"/>
  <c r="G72" i="1"/>
  <c r="F73" i="1"/>
  <c r="G73" i="1"/>
  <c r="F74" i="1"/>
  <c r="G74" i="1"/>
  <c r="F75" i="1"/>
  <c r="G75" i="1"/>
  <c r="F76" i="1"/>
  <c r="G76" i="1"/>
  <c r="F77" i="1"/>
  <c r="G77" i="1"/>
  <c r="F78" i="1"/>
  <c r="G78" i="1"/>
  <c r="F79" i="1"/>
  <c r="G79" i="1"/>
  <c r="F80" i="1"/>
  <c r="G80" i="1"/>
  <c r="F81" i="1"/>
  <c r="G81" i="1"/>
  <c r="F82" i="1"/>
  <c r="G82" i="1"/>
  <c r="F83" i="1"/>
  <c r="G83" i="1"/>
  <c r="F84" i="1"/>
  <c r="G84" i="1"/>
  <c r="F85" i="1"/>
  <c r="G85" i="1"/>
  <c r="F86" i="1"/>
  <c r="G86" i="1"/>
  <c r="F87" i="1"/>
  <c r="G87" i="1"/>
  <c r="F88" i="1"/>
  <c r="G88" i="1"/>
  <c r="F89" i="1"/>
  <c r="G89" i="1"/>
  <c r="F90" i="1"/>
  <c r="G90" i="1"/>
  <c r="F91" i="1"/>
  <c r="G91" i="1"/>
  <c r="F92" i="1"/>
  <c r="G92" i="1"/>
  <c r="F93" i="1"/>
  <c r="G93" i="1"/>
  <c r="F94" i="1"/>
  <c r="G94" i="1"/>
  <c r="F95" i="1"/>
  <c r="G95" i="1"/>
  <c r="F96" i="1"/>
  <c r="G96" i="1"/>
  <c r="F97" i="1"/>
  <c r="G97" i="1"/>
  <c r="F98" i="1"/>
  <c r="G98" i="1"/>
  <c r="F99" i="1"/>
  <c r="G99" i="1"/>
  <c r="F100" i="1"/>
  <c r="G100" i="1"/>
  <c r="F101" i="1"/>
  <c r="G101" i="1"/>
  <c r="F102" i="1"/>
  <c r="G102" i="1"/>
  <c r="F103" i="1"/>
  <c r="G103" i="1"/>
  <c r="F104" i="1"/>
  <c r="G104" i="1"/>
  <c r="F105" i="1"/>
  <c r="G105" i="1"/>
  <c r="F106" i="1"/>
  <c r="G106" i="1"/>
  <c r="F107" i="1"/>
  <c r="G107" i="1"/>
  <c r="F108" i="1"/>
  <c r="G108" i="1"/>
  <c r="F10" i="1"/>
  <c r="C17" i="1"/>
  <c r="C18" i="1"/>
  <c r="C19" i="1"/>
  <c r="C20" i="1"/>
  <c r="C22" i="1"/>
  <c r="C10" i="1"/>
  <c r="F5" i="1"/>
  <c r="I21" i="2"/>
  <c r="K45" i="2"/>
  <c r="J21" i="2"/>
  <c r="G10" i="1"/>
</calcChain>
</file>

<file path=xl/sharedStrings.xml><?xml version="1.0" encoding="utf-8"?>
<sst xmlns="http://schemas.openxmlformats.org/spreadsheetml/2006/main" count="427" uniqueCount="258">
  <si>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</si>
  <si>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</si>
  <si>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</si>
  <si>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</si>
  <si>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</si>
  <si>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</si>
  <si>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</si>
  <si>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</si>
  <si>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</si>
  <si>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</si>
  <si>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</si>
  <si>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</si>
  <si>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</si>
  <si>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</si>
  <si>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</si>
  <si>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</si>
  <si>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</si>
  <si>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</si>
  <si>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</si>
  <si>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</si>
  <si>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</si>
  <si>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</si>
  <si>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</si>
  <si>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</si>
  <si>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</si>
  <si>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</si>
  <si>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</si>
  <si>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</si>
  <si>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</si>
  <si>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</si>
  <si>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</si>
  <si>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</si>
  <si>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</si>
  <si>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</si>
  <si>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</si>
  <si>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</si>
  <si>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</si>
  <si>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</si>
  <si>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</si>
  <si>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</si>
  <si>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</si>
  <si>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</si>
  <si>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</si>
  <si>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</si>
  <si>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</si>
  <si>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</si>
  <si>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</si>
  <si>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</si>
  <si>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</si>
  <si>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</si>
  <si>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</si>
  <si>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</si>
  <si>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</si>
  <si>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</si>
  <si>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</si>
  <si>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</si>
  <si>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</si>
  <si>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</si>
  <si>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</si>
  <si>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</si>
  <si>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</si>
  <si>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</si>
  <si>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</si>
  <si>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</si>
  <si>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</si>
  <si>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</si>
  <si>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</si>
  <si>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</si>
  <si>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</si>
  <si>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</si>
  <si>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</si>
  <si>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</si>
  <si>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</si>
  <si>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</si>
  <si>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</si>
  <si>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</si>
  <si>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</si>
  <si>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</si>
  <si>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</si>
  <si>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</si>
  <si>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</si>
  <si>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</si>
  <si>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</si>
  <si>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</si>
  <si>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</si>
  <si>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</si>
  <si>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</si>
  <si>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</si>
  <si>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</si>
  <si>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</si>
  <si>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</si>
  <si>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</si>
  <si>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</si>
  <si>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Motores "F"</t>
  </si>
  <si>
    <t>F6, F6b, F7, F11, F13</t>
  </si>
  <si>
    <t>JPG</t>
  </si>
  <si>
    <r>
      <t xml:space="preserve">Del tamaño </t>
    </r>
    <r>
      <rPr>
        <b/>
        <sz val="12"/>
        <color theme="1"/>
        <rFont val="Calibri"/>
        <family val="2"/>
        <scheme val="minor"/>
      </rPr>
      <t>ampliada</t>
    </r>
    <r>
      <rPr>
        <sz val="12"/>
        <color theme="1"/>
        <rFont val="Calibri"/>
        <family val="2"/>
        <scheme val="minor"/>
      </rPr>
      <t xml:space="preserve"> se crea imágenes veritacales u horizontales a través de un encuadrador que dará form exacta de la foto </t>
    </r>
    <r>
      <rPr>
        <b/>
        <sz val="12"/>
        <color theme="1"/>
        <rFont val="Calibri"/>
        <family val="2"/>
        <scheme val="minor"/>
      </rPr>
      <t>normal</t>
    </r>
    <r>
      <rPr>
        <sz val="12"/>
        <color theme="1"/>
        <rFont val="Calibri"/>
        <family val="2"/>
        <scheme val="minor"/>
      </rPr>
      <t>. Si la imagen es vertical u horizontal depende del interactivo.</t>
    </r>
  </si>
  <si>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</si>
  <si>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</si>
  <si>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</si>
  <si>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</si>
  <si>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</si>
  <si>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</si>
  <si>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</si>
  <si>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</si>
  <si>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</si>
  <si>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</si>
  <si>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 =
132 x 69 px</t>
  </si>
  <si>
    <t>med =
378 x 268 px</t>
  </si>
  <si>
    <t>thumb.png</t>
  </si>
  <si>
    <t>med.png</t>
  </si>
  <si>
    <t>Los nombres de los archivos no deben cambiar</t>
  </si>
  <si>
    <t>Ejemplo para la composición de los nombres de las imágenes:</t>
  </si>
  <si>
    <t>Asignatura</t>
  </si>
  <si>
    <t>Nivel</t>
  </si>
  <si>
    <t>Guión</t>
  </si>
  <si>
    <t>Cuaderno de estudio o Recurso</t>
  </si>
  <si>
    <t>Foto</t>
  </si>
  <si>
    <t>Small o Zoom (CE); Normal, Ampliada o Respuesta (REC); cuando aplica</t>
  </si>
  <si>
    <t>small, zoom, n, a, r</t>
  </si>
  <si>
    <t>Tamaño de foto o imagen</t>
  </si>
  <si>
    <t>Tamaño imagen ZOOM</t>
  </si>
  <si>
    <t>526 x 370 px</t>
  </si>
  <si>
    <t>800 x 600 px</t>
  </si>
  <si>
    <t>950 x 608 px</t>
  </si>
  <si>
    <t>800 x 460 px</t>
  </si>
  <si>
    <t>613 × 180 px</t>
  </si>
  <si>
    <t>Solicitud gráfica de manuscrito:</t>
  </si>
  <si>
    <t>Solicitud gráfica de recurso:</t>
  </si>
  <si>
    <t>Área:</t>
  </si>
  <si>
    <t>CN_08_02_REC10_IMG01</t>
  </si>
  <si>
    <t>CN_08_02_REC10_IMG01n</t>
  </si>
  <si>
    <t>CN_08_02_REC10_IMG01_small</t>
  </si>
  <si>
    <t>CN_08_02_REC10_IMG01a</t>
  </si>
  <si>
    <t>CN_08_02_REC10_IMG01r</t>
  </si>
  <si>
    <t>CN_08_02_REC10_IMG01_zoom</t>
  </si>
  <si>
    <t>CN</t>
  </si>
  <si>
    <t>08</t>
  </si>
  <si>
    <t>Octavo Básica Secundaria</t>
  </si>
  <si>
    <t>02</t>
  </si>
  <si>
    <t>Guión 2</t>
  </si>
  <si>
    <t>REC10</t>
  </si>
  <si>
    <t>IMG01</t>
  </si>
  <si>
    <t>Imagen número 1</t>
  </si>
  <si>
    <t>Recurso número 10 (para el Cuaderno de Estudio no se escribe nada)</t>
  </si>
  <si>
    <t>Las disoluciones iónicas</t>
  </si>
  <si>
    <t>Lyz Marcela Bernal Gómez</t>
  </si>
  <si>
    <t>Cuaderno de Estudio</t>
  </si>
  <si>
    <t>CN_11_09_CO</t>
  </si>
  <si>
    <t>4° ESO/Física y química/Los ácidos y bases/¿Qué son los ácidos?</t>
  </si>
  <si>
    <t>Fotografía</t>
  </si>
  <si>
    <t>Horizontal</t>
  </si>
  <si>
    <t>Ilustración</t>
  </si>
  <si>
    <t>Ilustración disociación de ácido nítrico</t>
  </si>
  <si>
    <t>Ilustración del par conjugado ácido - base</t>
  </si>
  <si>
    <t>Ilustración de par conjugado base - ácido</t>
  </si>
  <si>
    <t>Se solicita que se realice la ilustración similar a la que se deja en imagen guía. Por favor  manejar subíndices y superíndices.La ilustración no tiene pie de imagen, ya que es una continuación del texto. Las palabras Ácido y Base conjugada deben ser de igual color. Las palabras Base y ácido  conjugado deben ser de igual color.</t>
  </si>
  <si>
    <t>Se solicita que se realice la ilustración similar a la que se deja en imagen guía. Por favor  manejar subíndices y superíndices.La ilustración no tiene pie de imagen, ya que es una continuación del texto. Las palabras Base y Ácido conjugado deben ser de igual color. Las palabras Ácido y Base  conjugado deben ser de igual color.</t>
  </si>
  <si>
    <t xml:space="preserve">Ilustración de base y ácido de Lewis </t>
  </si>
  <si>
    <t>Ilustración autodisoación del agua</t>
  </si>
  <si>
    <t>4 ESO/Física y química/los ácidos y las bases/El pH/La escala de pH</t>
  </si>
  <si>
    <t>Vertical</t>
  </si>
  <si>
    <t>4°ESO/Física y química/los ácidos y las bases/El pH/¿cómo se mide el pH?</t>
  </si>
  <si>
    <t>Fotografía de papel indicador de pH</t>
  </si>
  <si>
    <r>
      <t>Se solicita que se realice la ilustración similar a la que se deja en imagen guía. Por favor  manejar subíndices y superíndices.La ilustración no tiene pie de imagen, ya que es una continuación del texto. El H</t>
    </r>
    <r>
      <rPr>
        <vertAlign val="subscript"/>
        <sz val="10"/>
        <color rgb="FF000000"/>
        <rFont val="Century Gothic"/>
        <family val="2"/>
      </rPr>
      <t>2</t>
    </r>
    <r>
      <rPr>
        <sz val="10"/>
        <color rgb="FF000000"/>
        <rFont val="Century Gothic"/>
        <family val="2"/>
      </rPr>
      <t>O debe ubicarse justo encima de la flecha.</t>
    </r>
  </si>
  <si>
    <t xml:space="preserve">4° ESO/Física y química/los ácidos y las bases/La fuerza de los 
ácidos y las bases 
</t>
  </si>
  <si>
    <t>Ilustración disociación ácido fuerte (ácido clorhídrico)</t>
  </si>
  <si>
    <r>
      <t>Se solicita que se realice la ilustración similar a la que se deja en imagen guía. Por favor  manejar subíndices y superíndices.La ilustración no tiene pie de imagen, ya que es una continuación del texto.El H</t>
    </r>
    <r>
      <rPr>
        <vertAlign val="subscript"/>
        <sz val="10"/>
        <rFont val="Century Gothic"/>
        <family val="2"/>
      </rPr>
      <t>2</t>
    </r>
    <r>
      <rPr>
        <sz val="10"/>
        <rFont val="Century Gothic"/>
        <family val="2"/>
      </rPr>
      <t>O debe ubicarse justo encima de la flecha.</t>
    </r>
  </si>
  <si>
    <t xml:space="preserve">4 ESO/Física y química/los ácidos y las bases/La fuerza de los 
ácidos y las bases 
</t>
  </si>
  <si>
    <t>Fotografía de reacción de una base con una sal de amonio</t>
  </si>
  <si>
    <t>4° ESO/Física y química/los ácidos y las bases/las reacciones de los ácidos y las bases/ Reacción de un ácido con un carbonato</t>
  </si>
  <si>
    <t>4° ESO/Física y química/los ácidos y las bases/las reacciones de los ácidos y las bases/Reacción de un ácido con un metal</t>
  </si>
  <si>
    <t>Fotografía de reacción de un ácido con un carbonato</t>
  </si>
  <si>
    <t>Fotografía reacción de neutralización</t>
  </si>
  <si>
    <t xml:space="preserve">Fotografía de un laboratorista realizando una valoración </t>
  </si>
  <si>
    <t>Ilustración curva de valoración ácido fuerte - base fuerte</t>
  </si>
  <si>
    <t>Ilustración curva de valoración base fuerte - ácido fuerte</t>
  </si>
  <si>
    <t>La imagen curva de valoración se obtuvo de la página web relacionada. Sin embargo no esta libre de derechos.  Se solicita realizar gráfico similar a la que se deja en imagen guía.</t>
  </si>
  <si>
    <t>Ilustración curva de valoración ácido débil – base fuerte</t>
  </si>
  <si>
    <t>La imagen de la curva de valoración no se tomo de ninguna página, sin embargo la curva de imagen 23 se volteo verticalmente y se cambiaron los valores del eje x</t>
  </si>
  <si>
    <t xml:space="preserve">Ilustración disociación ácido clorhídrico e hidróxido de potasio </t>
  </si>
  <si>
    <t>Fotografía de disociación de un ácido fuerte</t>
  </si>
  <si>
    <t>Ilustración de disociación de ácido fluorhídrico y amoniaco</t>
  </si>
  <si>
    <t>Fotografía disociación de un ácido débil</t>
  </si>
  <si>
    <t>4° ESO/Física y química/Los ácidos y las bases/Los ácidos y las bases en la vida diaria/Ejemplos de productos que contienen ácidos/</t>
  </si>
  <si>
    <t>4° ESO/Física y química/Los ácidos y las bases/ejemplos de productos que contiene bases/</t>
  </si>
  <si>
    <t>Fotografía que incluye naranjas, jarra con vinagre y botella con leche</t>
  </si>
  <si>
    <t xml:space="preserve">4°ESO/Física y química/Los ácidos y las bases/Las causas de la acidez y la basicidad/los electrólitos </t>
  </si>
  <si>
    <t>Fotografía de azúcar en varias presentaciones</t>
  </si>
  <si>
    <t xml:space="preserve">Se solicita que se realice la ilustración similar a la que se deja en imagen guía. Por favor  manejar subíndices y superíndices.La ilustración no tiene pie de imagen, ya que es una continuación del texto. Las dos flechas debe ubicarse paralelamente. </t>
  </si>
  <si>
    <t>Ilustración tabla de potenciales de reducción</t>
  </si>
  <si>
    <t xml:space="preserve">Ilustración de pila seca </t>
  </si>
  <si>
    <r>
      <t>Se solicita por favor que se realice el cambio de idioma de los textos. "Anode (Zinc inner case)" por Anodo (Carcasa de zinc) "Cathode (Graphite Rod) por " Cátodo (Barra de carbono) "Paste of MnO</t>
    </r>
    <r>
      <rPr>
        <vertAlign val="subscript"/>
        <sz val="10"/>
        <rFont val="Century Gothic"/>
        <family val="2"/>
      </rPr>
      <t xml:space="preserve">2 </t>
    </r>
    <r>
      <rPr>
        <sz val="10"/>
        <rFont val="Century Gothic"/>
        <family val="2"/>
      </rPr>
      <t>and carbon" por " Pasta húmeda con NH</t>
    </r>
    <r>
      <rPr>
        <vertAlign val="subscript"/>
        <sz val="10"/>
        <rFont val="Century Gothic"/>
        <family val="2"/>
      </rPr>
      <t>4</t>
    </r>
    <r>
      <rPr>
        <sz val="10"/>
        <rFont val="Century Gothic"/>
        <family val="2"/>
      </rPr>
      <t>Cl y ZnCl</t>
    </r>
    <r>
      <rPr>
        <vertAlign val="subscript"/>
        <sz val="10"/>
        <rFont val="Century Gothic"/>
        <family val="2"/>
      </rPr>
      <t xml:space="preserve">2 </t>
    </r>
    <r>
      <rPr>
        <sz val="10"/>
        <rFont val="Century Gothic"/>
        <family val="2"/>
      </rPr>
      <t xml:space="preserve">". Eliminar texto "Dry battery". Se solicita incluir nueva parte. Por favor revisar la imagen guía que incluye los cambios. </t>
    </r>
  </si>
  <si>
    <t>Código Shutterstock 115908034</t>
  </si>
  <si>
    <t>Código Shutterstock  173050052</t>
  </si>
  <si>
    <t>Código Shutterstock  254930377</t>
  </si>
  <si>
    <t xml:space="preserve">Fotografía de pila alcalina </t>
  </si>
  <si>
    <r>
      <t>Se solicita que se realice la ilustración similar a la que se deja en imagen guía. Por favor  manejar subíndices y superíndices.La ilustración no tiene pie de imagen, ya que es una continuación del texto.El H</t>
    </r>
    <r>
      <rPr>
        <vertAlign val="subscript"/>
        <sz val="10"/>
        <color theme="1"/>
        <rFont val="Century Gothic"/>
        <family val="2"/>
      </rPr>
      <t>2</t>
    </r>
    <r>
      <rPr>
        <sz val="10"/>
        <color theme="1"/>
        <rFont val="Century Gothic"/>
        <family val="2"/>
      </rPr>
      <t>O debe ubicarse justo encima de la flecha.</t>
    </r>
  </si>
  <si>
    <r>
      <t>Se solicita que se realice la ilustración similar a la que se deja en imagen guía. Por favor  manejar subíndices y superíndices.La ilustración no tiene pie de imagen, ya que es una continuación del texto.El H</t>
    </r>
    <r>
      <rPr>
        <vertAlign val="subscript"/>
        <sz val="10"/>
        <rFont val="Century Gothic"/>
        <family val="2"/>
      </rPr>
      <t>2</t>
    </r>
    <r>
      <rPr>
        <sz val="10"/>
        <rFont val="Century Gothic"/>
        <family val="2"/>
      </rPr>
      <t>O debe ubicarse justo encima de la flecha. Por favor manejar dos flechas en los dos sentidos.</t>
    </r>
  </si>
  <si>
    <r>
      <t>4° ESO/Física y química/los ácidos y las bases/las reacciones de los ácidos y las bases/</t>
    </r>
    <r>
      <rPr>
        <sz val="10.5"/>
        <color theme="1"/>
        <rFont val="Century Gothic"/>
        <family val="2"/>
      </rPr>
      <t xml:space="preserve"> Reacción de una base con una sal de amonio</t>
    </r>
  </si>
  <si>
    <r>
      <t>Ilustración reacción entre el Zn y AgCl</t>
    </r>
    <r>
      <rPr>
        <vertAlign val="subscript"/>
        <sz val="10.5"/>
        <color theme="1"/>
        <rFont val="Century Gothic"/>
        <family val="2"/>
      </rPr>
      <t>2</t>
    </r>
  </si>
  <si>
    <r>
      <t xml:space="preserve">La imagen fue tomada de la web relacionada. Sin embargo no está libre de derechos. Por favor ilustrar de manera similar a la imagen guía. La letras que se encuentran en el vaso izquierdo es: Zn --&gt; Zn </t>
    </r>
    <r>
      <rPr>
        <vertAlign val="superscript"/>
        <sz val="10"/>
        <rFont val="Century Gothic"/>
        <family val="2"/>
      </rPr>
      <t>2+</t>
    </r>
    <r>
      <rPr>
        <sz val="10"/>
        <rFont val="Century Gothic"/>
        <family val="2"/>
      </rPr>
      <t xml:space="preserve"> + e</t>
    </r>
    <r>
      <rPr>
        <vertAlign val="superscript"/>
        <sz val="10"/>
        <rFont val="Century Gothic"/>
        <family val="2"/>
      </rPr>
      <t xml:space="preserve">- </t>
    </r>
    <r>
      <rPr>
        <sz val="10"/>
        <rFont val="Century Gothic"/>
        <family val="2"/>
      </rPr>
      <t>El vaso de la derecha:  Cu</t>
    </r>
    <r>
      <rPr>
        <vertAlign val="superscript"/>
        <sz val="10"/>
        <rFont val="Century Gothic"/>
        <family val="2"/>
      </rPr>
      <t>2+</t>
    </r>
    <r>
      <rPr>
        <sz val="10"/>
        <rFont val="Century Gothic"/>
        <family val="2"/>
      </rPr>
      <t xml:space="preserve"> +2e</t>
    </r>
    <r>
      <rPr>
        <vertAlign val="superscript"/>
        <sz val="10"/>
        <rFont val="Century Gothic"/>
        <family val="2"/>
      </rPr>
      <t>-</t>
    </r>
    <r>
      <rPr>
        <sz val="10"/>
        <rFont val="Century Gothic"/>
        <family val="2"/>
      </rPr>
      <t xml:space="preserve"> --&gt; Cu.Las letras que se encuentran encima de"Puente salino" Cl</t>
    </r>
    <r>
      <rPr>
        <vertAlign val="superscript"/>
        <sz val="10"/>
        <rFont val="Century Gothic"/>
        <family val="2"/>
      </rPr>
      <t xml:space="preserve">-  </t>
    </r>
    <r>
      <rPr>
        <sz val="10"/>
        <rFont val="Century Gothic"/>
        <family val="2"/>
      </rPr>
      <t>y K</t>
    </r>
    <r>
      <rPr>
        <vertAlign val="superscript"/>
        <sz val="10"/>
        <rFont val="Century Gothic"/>
        <family val="2"/>
      </rPr>
      <t xml:space="preserve"> +</t>
    </r>
  </si>
  <si>
    <r>
      <t>Por favor correr los números que se encuentran en la parte superior, un poco hacia la derecha de tal manera que:  el 0 (cero) del elemento Zn se ubique encima de la letra "n". El +2 se debe ubicar encima de Zn. El 0 (cero) se debe ubicar encima de H</t>
    </r>
    <r>
      <rPr>
        <vertAlign val="subscript"/>
        <sz val="10"/>
        <color theme="1"/>
        <rFont val="Century Gothic"/>
        <family val="2"/>
      </rPr>
      <t xml:space="preserve">2. </t>
    </r>
    <r>
      <rPr>
        <sz val="10"/>
        <color theme="1"/>
        <rFont val="Century Gothic"/>
        <family val="2"/>
      </rPr>
      <t>Por favor revisar imagen guía.</t>
    </r>
  </si>
  <si>
    <t>Fotografía de crema dental en un cepillo de dientes.</t>
  </si>
  <si>
    <t xml:space="preserve">Ilustración disociación hidróxido de sodio </t>
  </si>
  <si>
    <r>
      <t>Se solicita que se realice la ilustración similar a la que se deja en imagen guía. Por favor  manejar subíndices y superíndices.La ilustración no tiene pie de imagen, ya que es una continuación del texto. El H</t>
    </r>
    <r>
      <rPr>
        <vertAlign val="subscript"/>
        <sz val="10"/>
        <rFont val="Century Gothic"/>
        <family val="2"/>
      </rPr>
      <t>2</t>
    </r>
    <r>
      <rPr>
        <sz val="10"/>
        <rFont val="Century Gothic"/>
        <family val="2"/>
      </rPr>
      <t>O debe ubicarse justo encima de la flecha.</t>
    </r>
  </si>
  <si>
    <t xml:space="preserve">Ver descripción y obervaciones </t>
  </si>
  <si>
    <r>
      <rPr>
        <u/>
        <sz val="10"/>
        <color theme="1"/>
        <rFont val="Century Gothic"/>
        <family val="2"/>
      </rPr>
      <t xml:space="preserve">Ver descripción y obervaciones. </t>
    </r>
    <r>
      <rPr>
        <sz val="10"/>
        <color theme="1"/>
        <rFont val="Century Gothic"/>
        <family val="2"/>
      </rPr>
      <t>http://www.gobiernodecanarias.org/educacion/3/usrn/lentiscal/1-cdquimica-tic/applets/Neutralizacion/teoria-neutralizacion.htm</t>
    </r>
  </si>
  <si>
    <r>
      <rPr>
        <u/>
        <sz val="10"/>
        <color theme="1"/>
        <rFont val="Century Gothic"/>
        <family val="2"/>
      </rPr>
      <t xml:space="preserve">Ver descripción y obervaciones </t>
    </r>
    <r>
      <rPr>
        <sz val="10"/>
        <color theme="1"/>
        <rFont val="Century Gothic"/>
        <family val="2"/>
      </rPr>
      <t>http://karenjessica92.blogspot.com/2012/03/practica-n-4-curva-de-titulacion.html</t>
    </r>
  </si>
  <si>
    <r>
      <rPr>
        <u/>
        <sz val="10"/>
        <rFont val="Century Gothic"/>
        <family val="2"/>
      </rPr>
      <t>Ver descripción y obervacione</t>
    </r>
    <r>
      <rPr>
        <sz val="10"/>
        <rFont val="Century Gothic"/>
        <family val="2"/>
      </rPr>
      <t>s http://html.rincondelvago.com/celdas-galvanicas_1.html</t>
    </r>
  </si>
  <si>
    <t xml:space="preserve">Fotografía de la escala de pH </t>
  </si>
  <si>
    <t>Fotografía de gráfico que muestra el pH de algunas sustancias cotidianas</t>
  </si>
  <si>
    <t xml:space="preserve">Fotografía de equipo pHmetro </t>
  </si>
  <si>
    <t>Fotografía de sangre en un tubo de ensayo</t>
  </si>
  <si>
    <t xml:space="preserve">Ilustración reacción de un ácido con un metal. </t>
  </si>
  <si>
    <t>4° ESO/Física y química/los ácidos y las bases/las reacciones de los ácidos y las bases/la neutralización</t>
  </si>
  <si>
    <t xml:space="preserve">Fotografía que incluye jabón de tocador, envases de productos de limpieza y antiácido efervescente. </t>
  </si>
  <si>
    <t>Ilustración semirreacciones de la celda Daniell</t>
  </si>
  <si>
    <t xml:space="preserve">Código Shutterstock 83923882 Ver descripción y obervaciones </t>
  </si>
  <si>
    <t>Ilustración de celda de Daniell</t>
  </si>
  <si>
    <t>IMG02</t>
  </si>
  <si>
    <t>IMG03</t>
  </si>
  <si>
    <t>IMG04</t>
  </si>
  <si>
    <t>IMG05</t>
  </si>
  <si>
    <t>IMG06</t>
  </si>
  <si>
    <t>IMG07</t>
  </si>
  <si>
    <t>IMG08</t>
  </si>
  <si>
    <t>IMG09</t>
  </si>
  <si>
    <t>IMG10</t>
  </si>
  <si>
    <t>IMG11</t>
  </si>
  <si>
    <t>IMG12</t>
  </si>
  <si>
    <t>IMG13</t>
  </si>
  <si>
    <t>IMG14</t>
  </si>
  <si>
    <t>IMG15</t>
  </si>
  <si>
    <t>IMG16</t>
  </si>
  <si>
    <t>IMG17</t>
  </si>
  <si>
    <t>IMG18</t>
  </si>
  <si>
    <t>IMG19</t>
  </si>
  <si>
    <t>IMG20</t>
  </si>
  <si>
    <t>IMG21</t>
  </si>
  <si>
    <t>IMG22</t>
  </si>
  <si>
    <t>IMG23</t>
  </si>
  <si>
    <t>IMG24</t>
  </si>
  <si>
    <t>IMG25</t>
  </si>
  <si>
    <t>IMG26</t>
  </si>
  <si>
    <t>IMG27</t>
  </si>
  <si>
    <t>IMG28</t>
  </si>
  <si>
    <t>IMG29</t>
  </si>
  <si>
    <t>IMG30</t>
  </si>
  <si>
    <t>IMG31</t>
  </si>
  <si>
    <t>IMG32</t>
  </si>
  <si>
    <t>Se solicita que se realicen cambios en la ilustración ya realizada de acuerdo a la imagen guía:</t>
  </si>
  <si>
    <t>Se necesita por favor que se haga la ilustración que se encuentra en la lupa de acuerdo a la imagen guía (se encuentra abajo). Las figuras que se encuentran en naranja, en negro y en azul se deben ilustrar igual a la conversión que se encuentra a bajo del vaso. Se debe ilustrar la misma cantidad de figuras que aparece en la imagen guía y en igual orden. Solo las modificaciones aplican para lo que se encuentra en la lupa.</t>
  </si>
  <si>
    <t>Se necesita por favor que se haga la ilustración que se encuentra en la lupa de acuerdo a la imagen guía (se encuentra abajo). Las figuras que se encuentran en naranja y en azul se deben ilustrar igual a la conversión que se encuentra a bajo del vaso. Se debe ilustrar la misma cantidad de figuras que aparece en la imagen guía y en igual orden  Solo las modificaciones aplican para lo que se encuentra en la lupa.</t>
  </si>
  <si>
    <t>Se solicita por favor eliminar las líneas que se encuentran encerradas en la ilustración ya elaborada. Se deja imagen guía:</t>
  </si>
  <si>
    <t>Se solicita reemplazar fotografía azúcar en varias presentaciones,  por la ilustración que se encuentra en la imagen guía ( se ecuentra abajo) Las circunferencias moradas deben ser esferas del mismo color, el texto no debe estar en cuadros. Los dos vasos deben del mismo tamaño.</t>
  </si>
  <si>
    <t>Se solicita por favor que la ilustración realizada se reemplace por la que se relaciona en la imagen guía, manejar colores de acuerdo a maqueta.</t>
  </si>
  <si>
    <t>Se solicita por favor reemplazar la tabla ya ilustrada por la siguiente:</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</si>
</sst>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F800]dddd\,\ mmmm\ dd\,\ yyyy"/>
  </numFmts>
  <fonts count="31" x14ac:knownFonts="1">
    <font>
      <sz val="12"/>
      <color theme="1"/>
      <name val="Calibri"/>
      <family val="2"/>
      <scheme val="minor"/>
    </font>
    <font>
      <sz val="11"/>
      <color theme="1"/>
      <name val="Calibri"/>
      <family val="2"/>
      <scheme val="minor"/>
    </font>
    <font>
      <sz val="10"/>
      <name val="Century Gothic"/>
    </font>
    <font>
      <b/>
      <sz val="10"/>
      <name val="Century Gothic"/>
    </font>
    <font>
      <u/>
      <sz val="12"/>
      <color theme="10"/>
      <name val="Calibri"/>
      <family val="2"/>
      <scheme val="minor"/>
    </font>
    <font>
      <u/>
      <sz val="12"/>
      <color theme="11"/>
      <name val="Calibri"/>
      <family val="2"/>
      <scheme val="minor"/>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
      <sz val="10.5"/>
      <color rgb="FF000000"/>
      <name val="Century Gothic"/>
      <family val="2"/>
    </font>
    <font>
      <sz val="10.5"/>
      <color theme="1"/>
      <name val="Century Gothic"/>
      <family val="2"/>
    </font>
    <font>
      <sz val="10"/>
      <color rgb="FF000000"/>
      <name val="Century Gothic"/>
      <family val="2"/>
    </font>
    <font>
      <vertAlign val="subscript"/>
      <sz val="10"/>
      <color rgb="FF000000"/>
      <name val="Century Gothic"/>
      <family val="2"/>
    </font>
    <font>
      <vertAlign val="subscript"/>
      <sz val="10"/>
      <color theme="1"/>
      <name val="Century Gothic"/>
      <family val="2"/>
    </font>
    <font>
      <vertAlign val="subscript"/>
      <sz val="10"/>
      <name val="Century Gothic"/>
      <family val="2"/>
    </font>
    <font>
      <vertAlign val="superscript"/>
      <sz val="10"/>
      <name val="Century Gothic"/>
      <family val="2"/>
    </font>
    <font>
      <sz val="9"/>
      <color rgb="FF000000"/>
      <name val="Century Gothic"/>
      <family val="2"/>
    </font>
    <font>
      <vertAlign val="subscript"/>
      <sz val="10.5"/>
      <color theme="1"/>
      <name val="Century Gothic"/>
      <family val="2"/>
    </font>
    <font>
      <sz val="14"/>
      <color theme="1"/>
      <name val="Arial"/>
      <family val="2"/>
    </font>
    <font>
      <u/>
      <sz val="10"/>
      <color theme="1"/>
      <name val="Century Gothic"/>
      <family val="2"/>
    </font>
    <font>
      <u/>
      <sz val="10"/>
      <name val="Century Gothic"/>
      <family val="2"/>
    </font>
  </fonts>
  <fills count="10">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
      <patternFill patternType="solid">
        <fgColor rgb="FFFF0000"/>
        <bgColor indexed="64"/>
      </patternFill>
    </fill>
  </fills>
  <borders count="37">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indexed="64"/>
      </left>
      <right/>
      <top style="thin">
        <color indexed="64"/>
      </top>
      <bottom style="thin">
        <color auto="1"/>
      </bottom>
      <diagonal/>
    </border>
    <border>
      <left/>
      <right style="thin">
        <color indexed="64"/>
      </right>
      <top style="thin">
        <color indexed="64"/>
      </top>
      <bottom style="thin">
        <color auto="1"/>
      </bottom>
      <diagonal/>
    </border>
    <border>
      <left/>
      <right style="thin">
        <color indexed="64"/>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medium">
        <color auto="1"/>
      </right>
      <top style="thin">
        <color auto="1"/>
      </top>
      <bottom style="thin">
        <color auto="1"/>
      </bottom>
      <diagonal/>
    </border>
  </borders>
  <cellStyleXfs count="51">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cellStyleXfs>
  <cellXfs count="140">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3" fillId="0" borderId="3" xfId="0" applyFont="1" applyBorder="1" applyAlignment="1">
      <alignment horizontal="left" vertical="center" wrapText="1"/>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2" fillId="0" borderId="5" xfId="0" applyFont="1" applyFill="1" applyBorder="1" applyAlignment="1">
      <alignment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3" fillId="5" borderId="13" xfId="0" applyFont="1" applyFill="1" applyBorder="1" applyAlignment="1">
      <alignment horizontal="center" vertical="center"/>
    </xf>
    <xf numFmtId="0" fontId="0" fillId="0" borderId="0" xfId="0" applyAlignment="1">
      <alignment vertical="center" wrapText="1"/>
    </xf>
    <xf numFmtId="0" fontId="6" fillId="0" borderId="0" xfId="0" applyFont="1" applyBorder="1"/>
    <xf numFmtId="0" fontId="7"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8"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1" fillId="0" borderId="0" xfId="0" applyFont="1" applyBorder="1"/>
    <xf numFmtId="0" fontId="11" fillId="0" borderId="5" xfId="0" applyFont="1" applyBorder="1"/>
    <xf numFmtId="0" fontId="10" fillId="2" borderId="5" xfId="0" applyFont="1" applyFill="1" applyBorder="1"/>
    <xf numFmtId="164" fontId="6" fillId="0" borderId="0" xfId="0" applyNumberFormat="1" applyFont="1" applyBorder="1" applyAlignment="1">
      <alignment horizontal="center"/>
    </xf>
    <xf numFmtId="0" fontId="12" fillId="8" borderId="0" xfId="0" applyFont="1" applyFill="1" applyAlignment="1">
      <alignment horizontal="center" vertical="center" wrapText="1"/>
    </xf>
    <xf numFmtId="0" fontId="13" fillId="0" borderId="28" xfId="0" applyFont="1" applyFill="1" applyBorder="1" applyAlignment="1">
      <alignment vertical="center" wrapText="1"/>
    </xf>
    <xf numFmtId="0" fontId="0" fillId="0" borderId="0" xfId="0" applyFill="1" applyAlignment="1">
      <alignment vertical="center" wrapText="1"/>
    </xf>
    <xf numFmtId="0" fontId="13" fillId="0" borderId="29" xfId="0" applyFont="1" applyFill="1" applyBorder="1" applyAlignment="1">
      <alignment vertical="center" wrapText="1"/>
    </xf>
    <xf numFmtId="0" fontId="14" fillId="0" borderId="29" xfId="0" applyFont="1" applyFill="1" applyBorder="1" applyAlignment="1">
      <alignment vertical="center" wrapText="1"/>
    </xf>
    <xf numFmtId="0" fontId="13" fillId="0" borderId="29" xfId="0" applyFont="1" applyFill="1" applyBorder="1" applyAlignment="1">
      <alignment vertical="center"/>
    </xf>
    <xf numFmtId="0" fontId="13" fillId="0" borderId="29" xfId="0" applyFont="1" applyBorder="1" applyAlignment="1">
      <alignment vertical="center" wrapText="1"/>
    </xf>
    <xf numFmtId="0" fontId="15" fillId="0" borderId="29" xfId="0" applyFont="1" applyBorder="1" applyAlignment="1">
      <alignment vertical="center" wrapText="1"/>
    </xf>
    <xf numFmtId="0" fontId="14" fillId="0" borderId="29" xfId="0" applyFont="1" applyBorder="1" applyAlignment="1">
      <alignment vertical="center" wrapText="1"/>
    </xf>
    <xf numFmtId="0" fontId="16" fillId="0" borderId="0" xfId="0" applyFont="1" applyAlignment="1">
      <alignment vertical="center" wrapText="1"/>
    </xf>
    <xf numFmtId="0" fontId="17" fillId="0" borderId="29" xfId="0" applyFont="1" applyFill="1" applyBorder="1" applyAlignment="1">
      <alignment vertical="center" wrapText="1"/>
    </xf>
    <xf numFmtId="0" fontId="18" fillId="0" borderId="0" xfId="0" applyFont="1" applyAlignment="1">
      <alignment vertical="center" wrapText="1"/>
    </xf>
    <xf numFmtId="0" fontId="8"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7" fillId="5" borderId="32" xfId="0" applyFont="1" applyFill="1" applyBorder="1" applyAlignment="1">
      <alignment horizontal="center" vertical="center"/>
    </xf>
    <xf numFmtId="0" fontId="6" fillId="0" borderId="0" xfId="0" applyNumberFormat="1" applyFont="1" applyBorder="1" applyAlignment="1">
      <alignment horizontal="center"/>
    </xf>
    <xf numFmtId="0" fontId="8" fillId="0" borderId="33" xfId="0" applyFont="1" applyBorder="1" applyAlignment="1">
      <alignment vertical="center" wrapText="1"/>
    </xf>
    <xf numFmtId="0" fontId="0" fillId="0" borderId="31" xfId="0" quotePrefix="1" applyBorder="1" applyAlignment="1">
      <alignment vertical="center" wrapText="1"/>
    </xf>
    <xf numFmtId="1" fontId="6" fillId="0" borderId="5" xfId="0" applyNumberFormat="1" applyFont="1" applyFill="1" applyBorder="1" applyAlignment="1">
      <alignment horizontal="left" vertical="center" wrapText="1"/>
    </xf>
    <xf numFmtId="0" fontId="11" fillId="0" borderId="5" xfId="0" applyFont="1" applyBorder="1" applyAlignment="1">
      <alignment wrapText="1"/>
    </xf>
    <xf numFmtId="0" fontId="6" fillId="0" borderId="5" xfId="0" applyFont="1" applyFill="1" applyBorder="1" applyAlignment="1">
      <alignment wrapText="1"/>
    </xf>
    <xf numFmtId="0" fontId="21" fillId="0" borderId="5" xfId="0" applyFont="1" applyBorder="1" applyAlignment="1">
      <alignment wrapText="1"/>
    </xf>
    <xf numFmtId="0" fontId="6" fillId="0" borderId="5" xfId="0" applyFont="1" applyFill="1" applyBorder="1" applyAlignment="1">
      <alignment vertical="center" wrapText="1"/>
    </xf>
    <xf numFmtId="0" fontId="11" fillId="0" borderId="5" xfId="0" applyFont="1" applyBorder="1" applyAlignment="1">
      <alignment horizontal="left" wrapText="1"/>
    </xf>
    <xf numFmtId="0" fontId="11" fillId="0" borderId="5" xfId="0" applyFont="1" applyBorder="1" applyAlignment="1">
      <alignment horizontal="left" vertical="center"/>
    </xf>
    <xf numFmtId="1" fontId="6" fillId="0" borderId="5" xfId="0" applyNumberFormat="1" applyFont="1" applyFill="1" applyBorder="1" applyAlignment="1">
      <alignment vertical="center" wrapText="1"/>
    </xf>
    <xf numFmtId="0" fontId="11" fillId="0" borderId="5" xfId="0" applyFont="1" applyBorder="1" applyAlignment="1">
      <alignment horizontal="left" vertical="center" wrapText="1"/>
    </xf>
    <xf numFmtId="0" fontId="19" fillId="0" borderId="0" xfId="0" applyFont="1" applyAlignment="1">
      <alignment horizontal="left" vertical="center" wrapText="1"/>
    </xf>
    <xf numFmtId="0" fontId="19" fillId="0" borderId="5" xfId="0" applyFont="1" applyBorder="1" applyAlignment="1">
      <alignment horizontal="left" vertical="center" wrapText="1"/>
    </xf>
    <xf numFmtId="0" fontId="26" fillId="0" borderId="5" xfId="0" applyFont="1" applyBorder="1" applyAlignment="1">
      <alignment wrapText="1"/>
    </xf>
    <xf numFmtId="0" fontId="21" fillId="0" borderId="5" xfId="0" applyFont="1" applyBorder="1" applyAlignment="1">
      <alignment horizontal="left" wrapText="1"/>
    </xf>
    <xf numFmtId="0" fontId="20" fillId="0" borderId="0" xfId="0" applyFont="1" applyAlignment="1">
      <alignment horizontal="left" vertical="center" wrapText="1"/>
    </xf>
    <xf numFmtId="0" fontId="19" fillId="0" borderId="5" xfId="0" applyFont="1" applyBorder="1" applyAlignment="1">
      <alignment wrapText="1"/>
    </xf>
    <xf numFmtId="0" fontId="20" fillId="0" borderId="5" xfId="0" applyFont="1" applyBorder="1" applyAlignment="1">
      <alignment horizontal="left" vertical="center" wrapText="1"/>
    </xf>
    <xf numFmtId="0" fontId="19" fillId="0" borderId="0" xfId="0" applyFont="1" applyAlignment="1">
      <alignment vertical="top" wrapText="1"/>
    </xf>
    <xf numFmtId="0" fontId="19" fillId="0" borderId="0" xfId="0" applyFont="1" applyAlignment="1">
      <alignment vertical="top"/>
    </xf>
    <xf numFmtId="0" fontId="19" fillId="0" borderId="2" xfId="0" applyFont="1" applyBorder="1" applyAlignment="1">
      <alignment vertical="top" wrapText="1"/>
    </xf>
    <xf numFmtId="0" fontId="11" fillId="0" borderId="0" xfId="0" applyFont="1" applyAlignment="1">
      <alignment vertical="top"/>
    </xf>
    <xf numFmtId="0" fontId="19" fillId="0" borderId="5" xfId="0" applyFont="1" applyBorder="1" applyAlignment="1">
      <alignment vertical="top" wrapText="1"/>
    </xf>
    <xf numFmtId="0" fontId="6" fillId="0" borderId="5" xfId="0" applyFont="1" applyFill="1" applyBorder="1" applyAlignment="1">
      <alignment vertical="top" wrapText="1"/>
    </xf>
    <xf numFmtId="0" fontId="21" fillId="0" borderId="5" xfId="0" applyFont="1" applyBorder="1" applyAlignment="1">
      <alignment vertical="top" wrapText="1"/>
    </xf>
    <xf numFmtId="0" fontId="11" fillId="0" borderId="5" xfId="0" applyFont="1" applyBorder="1" applyAlignment="1">
      <alignment vertical="top" wrapText="1"/>
    </xf>
    <xf numFmtId="0" fontId="28" fillId="0" borderId="0" xfId="0" applyFont="1" applyAlignment="1">
      <alignment horizontal="left" vertical="top" wrapText="1"/>
    </xf>
    <xf numFmtId="0" fontId="20" fillId="0" borderId="0" xfId="0" applyFont="1" applyAlignment="1">
      <alignment vertical="top" wrapText="1"/>
    </xf>
    <xf numFmtId="0" fontId="19" fillId="0" borderId="0" xfId="0" applyFont="1" applyAlignment="1">
      <alignment vertical="center" wrapText="1"/>
    </xf>
    <xf numFmtId="0" fontId="20" fillId="0" borderId="5" xfId="0" applyFont="1" applyBorder="1" applyAlignment="1">
      <alignment vertical="center" wrapText="1"/>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6" fillId="0" borderId="27" xfId="0" applyNumberFormat="1" applyFont="1" applyBorder="1" applyAlignment="1">
      <alignment horizontal="center"/>
    </xf>
    <xf numFmtId="164" fontId="6" fillId="0" borderId="26" xfId="0" applyNumberFormat="1" applyFont="1" applyBorder="1" applyAlignment="1">
      <alignment horizontal="center"/>
    </xf>
    <xf numFmtId="0" fontId="7"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xf numFmtId="0" fontId="2" fillId="0" borderId="3" xfId="0" applyFont="1" applyFill="1" applyBorder="1" applyAlignment="1"/>
    <xf numFmtId="0" fontId="2" fillId="0" borderId="24" xfId="0" applyFont="1" applyFill="1" applyBorder="1" applyAlignment="1">
      <alignment horizontal="left"/>
    </xf>
    <xf numFmtId="0" fontId="2" fillId="0" borderId="36" xfId="0" applyFont="1" applyFill="1" applyBorder="1" applyAlignment="1">
      <alignment horizontal="left"/>
    </xf>
    <xf numFmtId="0" fontId="2" fillId="0" borderId="5" xfId="0" applyFont="1" applyFill="1" applyBorder="1" applyAlignment="1"/>
    <xf numFmtId="0" fontId="2" fillId="0" borderId="6" xfId="0" applyFont="1" applyFill="1" applyBorder="1" applyAlignment="1"/>
    <xf numFmtId="0" fontId="2" fillId="0" borderId="9" xfId="0" applyFont="1" applyFill="1" applyBorder="1" applyAlignment="1"/>
    <xf numFmtId="0" fontId="2" fillId="0" borderId="10" xfId="0" applyFont="1" applyFill="1" applyBorder="1" applyAlignment="1"/>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9" fillId="6" borderId="14" xfId="0" applyFont="1" applyFill="1" applyBorder="1" applyAlignment="1">
      <alignment horizontal="center" vertical="center" wrapText="1"/>
    </xf>
    <xf numFmtId="0" fontId="9" fillId="6" borderId="15" xfId="0" applyFont="1" applyFill="1" applyBorder="1" applyAlignment="1">
      <alignment horizontal="center" vertical="center" wrapText="1"/>
    </xf>
    <xf numFmtId="0" fontId="9" fillId="6" borderId="16" xfId="0" applyFont="1" applyFill="1" applyBorder="1" applyAlignment="1">
      <alignment horizontal="center" vertical="center" wrapText="1"/>
    </xf>
    <xf numFmtId="0" fontId="8" fillId="0" borderId="1" xfId="0" applyFont="1" applyBorder="1" applyAlignment="1">
      <alignment horizontal="center" vertical="center" wrapText="1"/>
    </xf>
    <xf numFmtId="0" fontId="8" fillId="0" borderId="2" xfId="0" applyFont="1" applyBorder="1" applyAlignment="1">
      <alignment horizontal="center" vertical="center" wrapText="1"/>
    </xf>
    <xf numFmtId="0" fontId="8"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2" fillId="7" borderId="0" xfId="0" applyFont="1" applyFill="1" applyAlignment="1">
      <alignment horizontal="center" vertical="center" wrapText="1"/>
    </xf>
    <xf numFmtId="0" fontId="12" fillId="8" borderId="0" xfId="0" applyFont="1" applyFill="1" applyAlignment="1">
      <alignment horizontal="center" vertical="center" wrapText="1"/>
    </xf>
    <xf numFmtId="1" fontId="6" fillId="9" borderId="5" xfId="0" applyNumberFormat="1" applyFont="1" applyFill="1" applyBorder="1" applyAlignment="1">
      <alignment vertical="center" wrapText="1"/>
    </xf>
    <xf numFmtId="0" fontId="11" fillId="9" borderId="5" xfId="0" applyFont="1" applyFill="1" applyBorder="1" applyAlignment="1">
      <alignment horizontal="left" wrapText="1"/>
    </xf>
    <xf numFmtId="1" fontId="6" fillId="9" borderId="5" xfId="0" applyNumberFormat="1" applyFont="1" applyFill="1" applyBorder="1" applyAlignment="1">
      <alignment horizontal="left" vertical="center" wrapText="1"/>
    </xf>
    <xf numFmtId="0" fontId="6" fillId="9" borderId="5" xfId="0" applyFont="1" applyFill="1" applyBorder="1" applyAlignment="1">
      <alignment vertical="center" wrapText="1"/>
    </xf>
    <xf numFmtId="0" fontId="20" fillId="9" borderId="0" xfId="0" applyFont="1" applyFill="1" applyAlignment="1">
      <alignment vertical="top"/>
    </xf>
    <xf numFmtId="0" fontId="6" fillId="9" borderId="5" xfId="0" applyFont="1" applyFill="1" applyBorder="1" applyAlignment="1">
      <alignment vertical="top" wrapText="1"/>
    </xf>
    <xf numFmtId="1" fontId="6" fillId="9" borderId="5" xfId="0" quotePrefix="1" applyNumberFormat="1" applyFont="1" applyFill="1" applyBorder="1" applyAlignment="1">
      <alignment horizontal="left" vertical="center" wrapText="1"/>
    </xf>
    <xf numFmtId="0" fontId="11" fillId="9" borderId="5" xfId="0" applyFont="1" applyFill="1" applyBorder="1" applyAlignment="1">
      <alignment vertical="top" wrapText="1"/>
    </xf>
    <xf numFmtId="0" fontId="19" fillId="9" borderId="0" xfId="0" applyFont="1" applyFill="1" applyAlignment="1">
      <alignment vertical="top" wrapText="1"/>
    </xf>
    <xf numFmtId="0" fontId="20" fillId="9" borderId="0" xfId="0" applyFont="1" applyFill="1" applyAlignment="1">
      <alignment horizontal="left" vertical="center" wrapText="1"/>
    </xf>
    <xf numFmtId="0" fontId="20" fillId="9" borderId="5" xfId="0" applyFont="1" applyFill="1" applyBorder="1" applyAlignment="1">
      <alignment vertical="top" wrapText="1"/>
    </xf>
    <xf numFmtId="0" fontId="11" fillId="9" borderId="5" xfId="0" applyFont="1" applyFill="1" applyBorder="1" applyAlignment="1">
      <alignment horizontal="left"/>
    </xf>
    <xf numFmtId="0" fontId="20" fillId="9" borderId="5" xfId="0" applyFont="1" applyFill="1" applyBorder="1" applyAlignment="1">
      <alignment vertical="top"/>
    </xf>
  </cellXfs>
  <cellStyles count="51">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3">
    <dxf>
      <fill>
        <patternFill>
          <bgColor rgb="FFCCFFCC"/>
        </patternFill>
      </fill>
    </dxf>
    <dxf>
      <border>
        <left style="thin">
          <color auto="1"/>
        </left>
        <right style="thin">
          <color auto="1"/>
        </right>
        <top style="thin">
          <color auto="1"/>
        </top>
        <bottom style="thin">
          <color auto="1"/>
        </bottom>
        <vertical/>
        <horizontal/>
      </border>
    </dxf>
    <dxf>
      <font>
        <color theme="0"/>
      </font>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trlProps/ctrlProp1.xml><?xml version="1.0" encoding="utf-8"?>
<formControlPr xmlns="http://schemas.microsoft.com/office/spreadsheetml/2009/9/main" objectType="Drop" dropStyle="combo" dx="33" fmlaLink="$H$20" fmlaRange="$H$4:$H$7" noThreeD="1" sel="2" val="0"/>
</file>

<file path=xl/ctrlProps/ctrlProp2.xml><?xml version="1.0" encoding="utf-8"?>
<formControlPr xmlns="http://schemas.microsoft.com/office/spreadsheetml/2009/9/main" objectType="Drop" dropLines="9" dropStyle="combo" dx="33" fmlaLink="$I$20" fmlaRange="$I$6:$I$14" noThreeD="1" sel="5" val="0"/>
</file>

<file path=xl/ctrlProps/ctrlProp3.xml><?xml version="1.0" encoding="utf-8"?>
<formControlPr xmlns="http://schemas.microsoft.com/office/spreadsheetml/2009/9/main" objectType="Drop" dropLines="16" dropStyle="combo" dx="33" fmlaLink="$J$20" fmlaRange="$J$4:$J$19" noThreeD="1" sel="4" val="0"/>
</file>

<file path=xl/ctrlProps/ctrlProp4.xml><?xml version="1.0" encoding="utf-8"?>
<formControlPr xmlns="http://schemas.microsoft.com/office/spreadsheetml/2009/9/main" objectType="Drop" dropLines="16" dropStyle="combo" dx="33" fmlaLink="$K$44" fmlaRange="$K$4:$K$43" noThreeD="1" sel="1" val="0"/>
</file>

<file path=xl/ctrlProps/ctrlProp5.xml><?xml version="1.0" encoding="utf-8"?>
<formControlPr xmlns="http://schemas.microsoft.com/office/spreadsheetml/2009/9/main" objectType="Drop" dropStyle="combo" dx="33" fmlaLink="$H$20" fmlaRange="$H$4:$H$7" noThreeD="1" sel="2" val="0"/>
</file>

<file path=xl/ctrlProps/ctrlProp6.xml><?xml version="1.0" encoding="utf-8"?>
<formControlPr xmlns="http://schemas.microsoft.com/office/spreadsheetml/2009/9/main" objectType="Drop" dropLines="9" dropStyle="combo" dx="33" fmlaLink="$I$20" fmlaRange="$I$6:$I$14" noThreeD="1" sel="5" val="0"/>
</file>

<file path=xl/ctrlProps/ctrlProp7.xml><?xml version="1.0" encoding="utf-8"?>
<formControlPr xmlns="http://schemas.microsoft.com/office/spreadsheetml/2009/9/main" objectType="Drop" dropLines="16" dropStyle="combo" dx="33" fmlaLink="$J$20" fmlaRange="$J$4:$J$19" noThreeD="1" sel="4" val="0"/>
</file>

<file path=xl/drawings/_rels/drawing1.xml.rels><?xml version="1.0" encoding="UTF-8" standalone="yes"?>
<Relationships xmlns="http://schemas.openxmlformats.org/package/2006/relationships"><Relationship Id="rId8" Type="http://schemas.openxmlformats.org/officeDocument/2006/relationships/image" Target="../media/image23.png"/><Relationship Id="rId13" Type="http://schemas.openxmlformats.org/officeDocument/2006/relationships/image" Target="../media/image28.png"/><Relationship Id="rId18" Type="http://schemas.openxmlformats.org/officeDocument/2006/relationships/image" Target="../media/image33.png"/><Relationship Id="rId26" Type="http://schemas.openxmlformats.org/officeDocument/2006/relationships/image" Target="../media/image41.png"/><Relationship Id="rId3" Type="http://schemas.openxmlformats.org/officeDocument/2006/relationships/image" Target="../media/image18.png"/><Relationship Id="rId21" Type="http://schemas.openxmlformats.org/officeDocument/2006/relationships/image" Target="../media/image36.png"/><Relationship Id="rId7" Type="http://schemas.openxmlformats.org/officeDocument/2006/relationships/image" Target="../media/image22.png"/><Relationship Id="rId12" Type="http://schemas.openxmlformats.org/officeDocument/2006/relationships/image" Target="../media/image27.png"/><Relationship Id="rId17" Type="http://schemas.openxmlformats.org/officeDocument/2006/relationships/image" Target="../media/image32.png"/><Relationship Id="rId25" Type="http://schemas.openxmlformats.org/officeDocument/2006/relationships/image" Target="../media/image40.png"/><Relationship Id="rId2" Type="http://schemas.openxmlformats.org/officeDocument/2006/relationships/image" Target="../media/image17.png"/><Relationship Id="rId16" Type="http://schemas.openxmlformats.org/officeDocument/2006/relationships/image" Target="../media/image31.png"/><Relationship Id="rId20" Type="http://schemas.openxmlformats.org/officeDocument/2006/relationships/image" Target="../media/image35.png"/><Relationship Id="rId29" Type="http://schemas.openxmlformats.org/officeDocument/2006/relationships/image" Target="../media/image44.png"/><Relationship Id="rId1" Type="http://schemas.openxmlformats.org/officeDocument/2006/relationships/image" Target="../media/image16.png"/><Relationship Id="rId6" Type="http://schemas.openxmlformats.org/officeDocument/2006/relationships/image" Target="../media/image21.png"/><Relationship Id="rId11" Type="http://schemas.openxmlformats.org/officeDocument/2006/relationships/image" Target="../media/image26.png"/><Relationship Id="rId24" Type="http://schemas.openxmlformats.org/officeDocument/2006/relationships/image" Target="../media/image39.png"/><Relationship Id="rId5" Type="http://schemas.openxmlformats.org/officeDocument/2006/relationships/image" Target="../media/image20.png"/><Relationship Id="rId15" Type="http://schemas.openxmlformats.org/officeDocument/2006/relationships/image" Target="../media/image30.png"/><Relationship Id="rId23" Type="http://schemas.openxmlformats.org/officeDocument/2006/relationships/image" Target="../media/image38.png"/><Relationship Id="rId28" Type="http://schemas.openxmlformats.org/officeDocument/2006/relationships/image" Target="../media/image43.png"/><Relationship Id="rId10" Type="http://schemas.openxmlformats.org/officeDocument/2006/relationships/image" Target="../media/image25.png"/><Relationship Id="rId19" Type="http://schemas.openxmlformats.org/officeDocument/2006/relationships/image" Target="../media/image34.png"/><Relationship Id="rId4" Type="http://schemas.openxmlformats.org/officeDocument/2006/relationships/image" Target="../media/image19.png"/><Relationship Id="rId9" Type="http://schemas.openxmlformats.org/officeDocument/2006/relationships/image" Target="../media/image24.png"/><Relationship Id="rId14" Type="http://schemas.openxmlformats.org/officeDocument/2006/relationships/image" Target="../media/image29.png"/><Relationship Id="rId22" Type="http://schemas.openxmlformats.org/officeDocument/2006/relationships/image" Target="../media/image37.png"/><Relationship Id="rId27" Type="http://schemas.openxmlformats.org/officeDocument/2006/relationships/image" Target="../media/image42.png"/></Relationships>
</file>

<file path=xl/drawings/_rels/vmlDrawing1.v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drawing1.xml><?xml version="1.0" encoding="utf-8"?>
<xdr:wsDr xmlns:xdr="http://schemas.openxmlformats.org/drawingml/2006/spreadsheetDrawing" xmlns:a="http://schemas.openxmlformats.org/drawingml/2006/main">
  <xdr:twoCellAnchor editAs="oneCell">
    <xdr:from>
      <xdr:col>9</xdr:col>
      <xdr:colOff>47626</xdr:colOff>
      <xdr:row>9</xdr:row>
      <xdr:rowOff>457201</xdr:rowOff>
    </xdr:from>
    <xdr:to>
      <xdr:col>9</xdr:col>
      <xdr:colOff>1381126</xdr:colOff>
      <xdr:row>9</xdr:row>
      <xdr:rowOff>1398495</xdr:rowOff>
    </xdr:to>
    <xdr:pic>
      <xdr:nvPicPr>
        <xdr:cNvPr id="7" name="Imagen 6"/>
        <xdr:cNvPicPr>
          <a:picLocks noChangeAspect="1"/>
        </xdr:cNvPicPr>
      </xdr:nvPicPr>
      <xdr:blipFill>
        <a:blip xmlns:r="http://schemas.openxmlformats.org/officeDocument/2006/relationships" r:embed="rId1"/>
        <a:stretch>
          <a:fillRect/>
        </a:stretch>
      </xdr:blipFill>
      <xdr:spPr>
        <a:xfrm>
          <a:off x="13735051" y="2428876"/>
          <a:ext cx="1333500" cy="941294"/>
        </a:xfrm>
        <a:prstGeom prst="rect">
          <a:avLst/>
        </a:prstGeom>
      </xdr:spPr>
    </xdr:pic>
    <xdr:clientData/>
  </xdr:twoCellAnchor>
  <xdr:twoCellAnchor>
    <xdr:from>
      <xdr:col>9</xdr:col>
      <xdr:colOff>152400</xdr:colOff>
      <xdr:row>10</xdr:row>
      <xdr:rowOff>361950</xdr:rowOff>
    </xdr:from>
    <xdr:to>
      <xdr:col>9</xdr:col>
      <xdr:colOff>2486025</xdr:colOff>
      <xdr:row>10</xdr:row>
      <xdr:rowOff>676275</xdr:rowOff>
    </xdr:to>
    <xdr:pic>
      <xdr:nvPicPr>
        <xdr:cNvPr id="8" name="Imagen 7"/>
        <xdr:cNvPicPr>
          <a:picLocks noChangeAspect="1" noChangeArrowheads="1"/>
        </xdr:cNvPicPr>
      </xdr:nvPicPr>
      <xdr:blipFill>
        <a:blip xmlns:r="http://schemas.openxmlformats.org/officeDocument/2006/relationships" r:embed="rId2">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3839825" y="3790950"/>
          <a:ext cx="2333625" cy="314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9</xdr:col>
      <xdr:colOff>247650</xdr:colOff>
      <xdr:row>11</xdr:row>
      <xdr:rowOff>447675</xdr:rowOff>
    </xdr:from>
    <xdr:to>
      <xdr:col>9</xdr:col>
      <xdr:colOff>2562225</xdr:colOff>
      <xdr:row>11</xdr:row>
      <xdr:rowOff>762000</xdr:rowOff>
    </xdr:to>
    <xdr:pic>
      <xdr:nvPicPr>
        <xdr:cNvPr id="14" name="Imagen 13"/>
        <xdr:cNvPicPr>
          <a:picLocks noChangeAspect="1" noChangeArrowheads="1"/>
        </xdr:cNvPicPr>
      </xdr:nvPicPr>
      <xdr:blipFill>
        <a:blip xmlns:r="http://schemas.openxmlformats.org/officeDocument/2006/relationships" r:embed="rId3">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3935075" y="5438775"/>
          <a:ext cx="2314575" cy="314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xdr:from>
          <xdr:col>9</xdr:col>
          <xdr:colOff>57150</xdr:colOff>
          <xdr:row>12</xdr:row>
          <xdr:rowOff>276225</xdr:rowOff>
        </xdr:from>
        <xdr:to>
          <xdr:col>9</xdr:col>
          <xdr:colOff>4343400</xdr:colOff>
          <xdr:row>12</xdr:row>
          <xdr:rowOff>1362075</xdr:rowOff>
        </xdr:to>
        <xdr:sp macro="" textlink="">
          <xdr:nvSpPr>
            <xdr:cNvPr id="2062" name="Object 14" hidden="1">
              <a:extLst>
                <a:ext uri="{63B3BB69-23CF-44E3-9099-C40C66FF867C}">
                  <a14:compatExt spid="_x0000_s2062"/>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13</xdr:row>
          <xdr:rowOff>266700</xdr:rowOff>
        </xdr:from>
        <xdr:to>
          <xdr:col>9</xdr:col>
          <xdr:colOff>4743450</xdr:colOff>
          <xdr:row>13</xdr:row>
          <xdr:rowOff>1828800</xdr:rowOff>
        </xdr:to>
        <xdr:sp macro="" textlink="">
          <xdr:nvSpPr>
            <xdr:cNvPr id="2064" name="Object 16" hidden="1">
              <a:extLst>
                <a:ext uri="{63B3BB69-23CF-44E3-9099-C40C66FF867C}">
                  <a14:compatExt spid="_x0000_s2064"/>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39158</xdr:colOff>
          <xdr:row>14</xdr:row>
          <xdr:rowOff>844550</xdr:rowOff>
        </xdr:from>
        <xdr:to>
          <xdr:col>9</xdr:col>
          <xdr:colOff>4525433</xdr:colOff>
          <xdr:row>14</xdr:row>
          <xdr:rowOff>2263775</xdr:rowOff>
        </xdr:to>
        <xdr:sp macro="" textlink="">
          <xdr:nvSpPr>
            <xdr:cNvPr id="2067" name="Object 19" hidden="1">
              <a:extLst>
                <a:ext uri="{63B3BB69-23CF-44E3-9099-C40C66FF867C}">
                  <a14:compatExt spid="_x0000_s2067"/>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123825</xdr:colOff>
          <xdr:row>15</xdr:row>
          <xdr:rowOff>400050</xdr:rowOff>
        </xdr:from>
        <xdr:to>
          <xdr:col>9</xdr:col>
          <xdr:colOff>4210050</xdr:colOff>
          <xdr:row>15</xdr:row>
          <xdr:rowOff>1114425</xdr:rowOff>
        </xdr:to>
        <xdr:sp macro="" textlink="">
          <xdr:nvSpPr>
            <xdr:cNvPr id="2069" name="Object 21" hidden="1">
              <a:extLst>
                <a:ext uri="{63B3BB69-23CF-44E3-9099-C40C66FF867C}">
                  <a14:compatExt spid="_x0000_s2069"/>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104775</xdr:colOff>
          <xdr:row>16</xdr:row>
          <xdr:rowOff>209550</xdr:rowOff>
        </xdr:from>
        <xdr:to>
          <xdr:col>9</xdr:col>
          <xdr:colOff>1781175</xdr:colOff>
          <xdr:row>16</xdr:row>
          <xdr:rowOff>1447800</xdr:rowOff>
        </xdr:to>
        <xdr:sp macro="" textlink="">
          <xdr:nvSpPr>
            <xdr:cNvPr id="2071" name="Object 23" hidden="1">
              <a:extLst>
                <a:ext uri="{63B3BB69-23CF-44E3-9099-C40C66FF867C}">
                  <a14:compatExt spid="_x0000_s2071"/>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228600</xdr:colOff>
          <xdr:row>17</xdr:row>
          <xdr:rowOff>190500</xdr:rowOff>
        </xdr:from>
        <xdr:to>
          <xdr:col>9</xdr:col>
          <xdr:colOff>2324100</xdr:colOff>
          <xdr:row>17</xdr:row>
          <xdr:rowOff>1162050</xdr:rowOff>
        </xdr:to>
        <xdr:sp macro="" textlink="">
          <xdr:nvSpPr>
            <xdr:cNvPr id="2073" name="Object 25" hidden="1">
              <a:extLst>
                <a:ext uri="{63B3BB69-23CF-44E3-9099-C40C66FF867C}">
                  <a14:compatExt spid="_x0000_s2073"/>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95250</xdr:colOff>
          <xdr:row>18</xdr:row>
          <xdr:rowOff>219075</xdr:rowOff>
        </xdr:from>
        <xdr:to>
          <xdr:col>9</xdr:col>
          <xdr:colOff>942975</xdr:colOff>
          <xdr:row>18</xdr:row>
          <xdr:rowOff>2076450</xdr:rowOff>
        </xdr:to>
        <xdr:sp macro="" textlink="">
          <xdr:nvSpPr>
            <xdr:cNvPr id="2075" name="Object 27" hidden="1">
              <a:extLst>
                <a:ext uri="{63B3BB69-23CF-44E3-9099-C40C66FF867C}">
                  <a14:compatExt spid="_x0000_s2075"/>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19</xdr:row>
          <xdr:rowOff>238125</xdr:rowOff>
        </xdr:from>
        <xdr:to>
          <xdr:col>9</xdr:col>
          <xdr:colOff>1562100</xdr:colOff>
          <xdr:row>19</xdr:row>
          <xdr:rowOff>1152525</xdr:rowOff>
        </xdr:to>
        <xdr:sp macro="" textlink="">
          <xdr:nvSpPr>
            <xdr:cNvPr id="2076" name="Object 28" hidden="1">
              <a:extLst>
                <a:ext uri="{63B3BB69-23CF-44E3-9099-C40C66FF867C}">
                  <a14:compatExt spid="_x0000_s2076"/>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xdr:from>
      <xdr:col>9</xdr:col>
      <xdr:colOff>600075</xdr:colOff>
      <xdr:row>20</xdr:row>
      <xdr:rowOff>247650</xdr:rowOff>
    </xdr:from>
    <xdr:to>
      <xdr:col>9</xdr:col>
      <xdr:colOff>2676525</xdr:colOff>
      <xdr:row>20</xdr:row>
      <xdr:rowOff>561975</xdr:rowOff>
    </xdr:to>
    <xdr:pic>
      <xdr:nvPicPr>
        <xdr:cNvPr id="33" name="Imagen 32"/>
        <xdr:cNvPicPr>
          <a:picLocks noChangeAspect="1" noChangeArrowheads="1"/>
        </xdr:cNvPicPr>
      </xdr:nvPicPr>
      <xdr:blipFill>
        <a:blip xmlns:r="http://schemas.openxmlformats.org/officeDocument/2006/relationships" r:embed="rId4">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4287500" y="20393025"/>
          <a:ext cx="2076450" cy="314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9</xdr:col>
      <xdr:colOff>581025</xdr:colOff>
      <xdr:row>20</xdr:row>
      <xdr:rowOff>762000</xdr:rowOff>
    </xdr:from>
    <xdr:to>
      <xdr:col>9</xdr:col>
      <xdr:colOff>2543175</xdr:colOff>
      <xdr:row>20</xdr:row>
      <xdr:rowOff>1076325</xdr:rowOff>
    </xdr:to>
    <xdr:pic>
      <xdr:nvPicPr>
        <xdr:cNvPr id="34" name="Imagen 33"/>
        <xdr:cNvPicPr>
          <a:picLocks noChangeAspect="1" noChangeArrowheads="1"/>
        </xdr:cNvPicPr>
      </xdr:nvPicPr>
      <xdr:blipFill>
        <a:blip xmlns:r="http://schemas.openxmlformats.org/officeDocument/2006/relationships" r:embed="rId5">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4268450" y="20907375"/>
          <a:ext cx="1962150" cy="314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732367</xdr:colOff>
      <xdr:row>21</xdr:row>
      <xdr:rowOff>577850</xdr:rowOff>
    </xdr:from>
    <xdr:to>
      <xdr:col>9</xdr:col>
      <xdr:colOff>2637367</xdr:colOff>
      <xdr:row>21</xdr:row>
      <xdr:rowOff>2088898</xdr:rowOff>
    </xdr:to>
    <xdr:pic>
      <xdr:nvPicPr>
        <xdr:cNvPr id="15" name="Imagen 14"/>
        <xdr:cNvPicPr>
          <a:picLocks noChangeAspect="1"/>
        </xdr:cNvPicPr>
      </xdr:nvPicPr>
      <xdr:blipFill>
        <a:blip xmlns:r="http://schemas.openxmlformats.org/officeDocument/2006/relationships" r:embed="rId6"/>
        <a:stretch>
          <a:fillRect/>
        </a:stretch>
      </xdr:blipFill>
      <xdr:spPr>
        <a:xfrm>
          <a:off x="14427200" y="20590933"/>
          <a:ext cx="1905000" cy="1511048"/>
        </a:xfrm>
        <a:prstGeom prst="rect">
          <a:avLst/>
        </a:prstGeom>
      </xdr:spPr>
    </xdr:pic>
    <xdr:clientData/>
  </xdr:twoCellAnchor>
  <xdr:twoCellAnchor>
    <xdr:from>
      <xdr:col>9</xdr:col>
      <xdr:colOff>276225</xdr:colOff>
      <xdr:row>22</xdr:row>
      <xdr:rowOff>342900</xdr:rowOff>
    </xdr:from>
    <xdr:to>
      <xdr:col>9</xdr:col>
      <xdr:colOff>2047875</xdr:colOff>
      <xdr:row>22</xdr:row>
      <xdr:rowOff>657225</xdr:rowOff>
    </xdr:to>
    <xdr:pic>
      <xdr:nvPicPr>
        <xdr:cNvPr id="38" name="Imagen 37"/>
        <xdr:cNvPicPr>
          <a:picLocks noChangeAspect="1" noChangeArrowheads="1"/>
        </xdr:cNvPicPr>
      </xdr:nvPicPr>
      <xdr:blipFill>
        <a:blip xmlns:r="http://schemas.openxmlformats.org/officeDocument/2006/relationships" r:embed="rId7">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3963650" y="23841075"/>
          <a:ext cx="1771650" cy="314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104775</xdr:colOff>
      <xdr:row>23</xdr:row>
      <xdr:rowOff>485776</xdr:rowOff>
    </xdr:from>
    <xdr:to>
      <xdr:col>9</xdr:col>
      <xdr:colOff>4781550</xdr:colOff>
      <xdr:row>23</xdr:row>
      <xdr:rowOff>1438276</xdr:rowOff>
    </xdr:to>
    <xdr:pic>
      <xdr:nvPicPr>
        <xdr:cNvPr id="59" name="Imagen 58"/>
        <xdr:cNvPicPr/>
      </xdr:nvPicPr>
      <xdr:blipFill rotWithShape="1">
        <a:blip xmlns:r="http://schemas.openxmlformats.org/officeDocument/2006/relationships" r:embed="rId8"/>
        <a:srcRect l="51426" t="44677" r="20400" b="42343"/>
        <a:stretch/>
      </xdr:blipFill>
      <xdr:spPr bwMode="auto">
        <a:xfrm>
          <a:off x="13792200" y="25546051"/>
          <a:ext cx="4676775" cy="9525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739775</xdr:colOff>
      <xdr:row>24</xdr:row>
      <xdr:rowOff>1000125</xdr:rowOff>
    </xdr:from>
    <xdr:to>
      <xdr:col>9</xdr:col>
      <xdr:colOff>2349500</xdr:colOff>
      <xdr:row>24</xdr:row>
      <xdr:rowOff>2331477</xdr:rowOff>
    </xdr:to>
    <xdr:pic>
      <xdr:nvPicPr>
        <xdr:cNvPr id="18" name="Imagen 17"/>
        <xdr:cNvPicPr>
          <a:picLocks noChangeAspect="1"/>
        </xdr:cNvPicPr>
      </xdr:nvPicPr>
      <xdr:blipFill rotWithShape="1">
        <a:blip xmlns:r="http://schemas.openxmlformats.org/officeDocument/2006/relationships" r:embed="rId9"/>
        <a:srcRect l="19060" r="4121" b="14070"/>
        <a:stretch/>
      </xdr:blipFill>
      <xdr:spPr>
        <a:xfrm>
          <a:off x="14434608" y="25542875"/>
          <a:ext cx="1609725" cy="1331352"/>
        </a:xfrm>
        <a:prstGeom prst="rect">
          <a:avLst/>
        </a:prstGeom>
      </xdr:spPr>
    </xdr:pic>
    <xdr:clientData/>
  </xdr:twoCellAnchor>
  <xdr:twoCellAnchor editAs="oneCell">
    <xdr:from>
      <xdr:col>9</xdr:col>
      <xdr:colOff>202892</xdr:colOff>
      <xdr:row>25</xdr:row>
      <xdr:rowOff>304800</xdr:rowOff>
    </xdr:from>
    <xdr:to>
      <xdr:col>9</xdr:col>
      <xdr:colOff>2314184</xdr:colOff>
      <xdr:row>25</xdr:row>
      <xdr:rowOff>1821447</xdr:rowOff>
    </xdr:to>
    <xdr:pic>
      <xdr:nvPicPr>
        <xdr:cNvPr id="20" name="Imagen 19"/>
        <xdr:cNvPicPr>
          <a:picLocks noChangeAspect="1"/>
        </xdr:cNvPicPr>
      </xdr:nvPicPr>
      <xdr:blipFill>
        <a:blip xmlns:r="http://schemas.openxmlformats.org/officeDocument/2006/relationships" r:embed="rId10"/>
        <a:stretch>
          <a:fillRect/>
        </a:stretch>
      </xdr:blipFill>
      <xdr:spPr>
        <a:xfrm>
          <a:off x="13890317" y="28736925"/>
          <a:ext cx="2111292" cy="1516647"/>
        </a:xfrm>
        <a:prstGeom prst="rect">
          <a:avLst/>
        </a:prstGeom>
      </xdr:spPr>
    </xdr:pic>
    <xdr:clientData/>
  </xdr:twoCellAnchor>
  <xdr:twoCellAnchor editAs="oneCell">
    <xdr:from>
      <xdr:col>9</xdr:col>
      <xdr:colOff>361950</xdr:colOff>
      <xdr:row>26</xdr:row>
      <xdr:rowOff>409575</xdr:rowOff>
    </xdr:from>
    <xdr:to>
      <xdr:col>9</xdr:col>
      <xdr:colOff>3543300</xdr:colOff>
      <xdr:row>26</xdr:row>
      <xdr:rowOff>952501</xdr:rowOff>
    </xdr:to>
    <xdr:pic>
      <xdr:nvPicPr>
        <xdr:cNvPr id="22" name="Imagen 21"/>
        <xdr:cNvPicPr>
          <a:picLocks noChangeAspect="1"/>
        </xdr:cNvPicPr>
      </xdr:nvPicPr>
      <xdr:blipFill rotWithShape="1">
        <a:blip xmlns:r="http://schemas.openxmlformats.org/officeDocument/2006/relationships" r:embed="rId11"/>
        <a:srcRect l="6206" t="15550" r="3668" b="42244"/>
        <a:stretch/>
      </xdr:blipFill>
      <xdr:spPr>
        <a:xfrm>
          <a:off x="14049375" y="30689550"/>
          <a:ext cx="3181350" cy="542926"/>
        </a:xfrm>
        <a:prstGeom prst="rect">
          <a:avLst/>
        </a:prstGeom>
      </xdr:spPr>
    </xdr:pic>
    <xdr:clientData/>
  </xdr:twoCellAnchor>
  <xdr:twoCellAnchor editAs="oneCell">
    <xdr:from>
      <xdr:col>9</xdr:col>
      <xdr:colOff>57150</xdr:colOff>
      <xdr:row>27</xdr:row>
      <xdr:rowOff>542925</xdr:rowOff>
    </xdr:from>
    <xdr:to>
      <xdr:col>9</xdr:col>
      <xdr:colOff>2171700</xdr:colOff>
      <xdr:row>27</xdr:row>
      <xdr:rowOff>1285875</xdr:rowOff>
    </xdr:to>
    <xdr:pic>
      <xdr:nvPicPr>
        <xdr:cNvPr id="65" name="Imagen 64"/>
        <xdr:cNvPicPr/>
      </xdr:nvPicPr>
      <xdr:blipFill rotWithShape="1">
        <a:blip xmlns:r="http://schemas.openxmlformats.org/officeDocument/2006/relationships" r:embed="rId12"/>
        <a:srcRect l="43449" t="43168" r="18873" b="33286"/>
        <a:stretch/>
      </xdr:blipFill>
      <xdr:spPr bwMode="auto">
        <a:xfrm>
          <a:off x="13744575" y="31984950"/>
          <a:ext cx="2114550" cy="742950"/>
        </a:xfrm>
        <a:prstGeom prst="rect">
          <a:avLst/>
        </a:prstGeom>
        <a:ln>
          <a:no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xdr:from>
          <xdr:col>10</xdr:col>
          <xdr:colOff>85725</xdr:colOff>
          <xdr:row>27</xdr:row>
          <xdr:rowOff>1638300</xdr:rowOff>
        </xdr:from>
        <xdr:to>
          <xdr:col>10</xdr:col>
          <xdr:colOff>1990725</xdr:colOff>
          <xdr:row>27</xdr:row>
          <xdr:rowOff>2409825</xdr:rowOff>
        </xdr:to>
        <xdr:sp macro="" textlink="">
          <xdr:nvSpPr>
            <xdr:cNvPr id="2100" name="Object 52" hidden="1">
              <a:extLst>
                <a:ext uri="{63B3BB69-23CF-44E3-9099-C40C66FF867C}">
                  <a14:compatExt spid="_x0000_s2100"/>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editAs="oneCell">
    <xdr:from>
      <xdr:col>9</xdr:col>
      <xdr:colOff>209551</xdr:colOff>
      <xdr:row>28</xdr:row>
      <xdr:rowOff>371475</xdr:rowOff>
    </xdr:from>
    <xdr:to>
      <xdr:col>9</xdr:col>
      <xdr:colOff>3657601</xdr:colOff>
      <xdr:row>28</xdr:row>
      <xdr:rowOff>828675</xdr:rowOff>
    </xdr:to>
    <xdr:pic>
      <xdr:nvPicPr>
        <xdr:cNvPr id="24" name="Imagen 23"/>
        <xdr:cNvPicPr>
          <a:picLocks noChangeAspect="1"/>
        </xdr:cNvPicPr>
      </xdr:nvPicPr>
      <xdr:blipFill rotWithShape="1">
        <a:blip xmlns:r="http://schemas.openxmlformats.org/officeDocument/2006/relationships" r:embed="rId13"/>
        <a:srcRect r="3977" b="73501"/>
        <a:stretch/>
      </xdr:blipFill>
      <xdr:spPr>
        <a:xfrm>
          <a:off x="13896976" y="33594675"/>
          <a:ext cx="3448050" cy="457200"/>
        </a:xfrm>
        <a:prstGeom prst="rect">
          <a:avLst/>
        </a:prstGeom>
      </xdr:spPr>
    </xdr:pic>
    <xdr:clientData/>
  </xdr:twoCellAnchor>
  <xdr:twoCellAnchor editAs="oneCell">
    <xdr:from>
      <xdr:col>9</xdr:col>
      <xdr:colOff>142875</xdr:colOff>
      <xdr:row>29</xdr:row>
      <xdr:rowOff>304800</xdr:rowOff>
    </xdr:from>
    <xdr:to>
      <xdr:col>9</xdr:col>
      <xdr:colOff>3886143</xdr:colOff>
      <xdr:row>29</xdr:row>
      <xdr:rowOff>902260</xdr:rowOff>
    </xdr:to>
    <xdr:pic>
      <xdr:nvPicPr>
        <xdr:cNvPr id="25" name="Imagen 24"/>
        <xdr:cNvPicPr>
          <a:picLocks noChangeAspect="1"/>
        </xdr:cNvPicPr>
      </xdr:nvPicPr>
      <xdr:blipFill>
        <a:blip xmlns:r="http://schemas.openxmlformats.org/officeDocument/2006/relationships" r:embed="rId14"/>
        <a:stretch>
          <a:fillRect/>
        </a:stretch>
      </xdr:blipFill>
      <xdr:spPr>
        <a:xfrm>
          <a:off x="13830300" y="34556700"/>
          <a:ext cx="3743268" cy="597460"/>
        </a:xfrm>
        <a:prstGeom prst="rect">
          <a:avLst/>
        </a:prstGeom>
      </xdr:spPr>
    </xdr:pic>
    <xdr:clientData/>
  </xdr:twoCellAnchor>
  <xdr:twoCellAnchor editAs="oneCell">
    <xdr:from>
      <xdr:col>9</xdr:col>
      <xdr:colOff>130451</xdr:colOff>
      <xdr:row>30</xdr:row>
      <xdr:rowOff>238125</xdr:rowOff>
    </xdr:from>
    <xdr:to>
      <xdr:col>9</xdr:col>
      <xdr:colOff>1315756</xdr:colOff>
      <xdr:row>30</xdr:row>
      <xdr:rowOff>2096898</xdr:rowOff>
    </xdr:to>
    <xdr:pic>
      <xdr:nvPicPr>
        <xdr:cNvPr id="26" name="Imagen 25"/>
        <xdr:cNvPicPr>
          <a:picLocks noChangeAspect="1"/>
        </xdr:cNvPicPr>
      </xdr:nvPicPr>
      <xdr:blipFill>
        <a:blip xmlns:r="http://schemas.openxmlformats.org/officeDocument/2006/relationships" r:embed="rId15"/>
        <a:stretch>
          <a:fillRect/>
        </a:stretch>
      </xdr:blipFill>
      <xdr:spPr>
        <a:xfrm>
          <a:off x="13817876" y="35690175"/>
          <a:ext cx="1185305" cy="1858773"/>
        </a:xfrm>
        <a:prstGeom prst="rect">
          <a:avLst/>
        </a:prstGeom>
      </xdr:spPr>
    </xdr:pic>
    <xdr:clientData/>
  </xdr:twoCellAnchor>
  <mc:AlternateContent xmlns:mc="http://schemas.openxmlformats.org/markup-compatibility/2006">
    <mc:Choice xmlns:a14="http://schemas.microsoft.com/office/drawing/2010/main" Requires="a14">
      <xdr:twoCellAnchor>
        <xdr:from>
          <xdr:col>9</xdr:col>
          <xdr:colOff>257175</xdr:colOff>
          <xdr:row>31</xdr:row>
          <xdr:rowOff>266700</xdr:rowOff>
        </xdr:from>
        <xdr:to>
          <xdr:col>9</xdr:col>
          <xdr:colOff>2552700</xdr:colOff>
          <xdr:row>31</xdr:row>
          <xdr:rowOff>2162175</xdr:rowOff>
        </xdr:to>
        <xdr:sp macro="" textlink="">
          <xdr:nvSpPr>
            <xdr:cNvPr id="2101" name="Object 53" hidden="1">
              <a:extLst>
                <a:ext uri="{63B3BB69-23CF-44E3-9099-C40C66FF867C}">
                  <a14:compatExt spid="_x0000_s2101"/>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314325</xdr:colOff>
          <xdr:row>32</xdr:row>
          <xdr:rowOff>200025</xdr:rowOff>
        </xdr:from>
        <xdr:to>
          <xdr:col>9</xdr:col>
          <xdr:colOff>2495550</xdr:colOff>
          <xdr:row>32</xdr:row>
          <xdr:rowOff>1762125</xdr:rowOff>
        </xdr:to>
        <xdr:sp macro="" textlink="">
          <xdr:nvSpPr>
            <xdr:cNvPr id="2103" name="Object 55" hidden="1">
              <a:extLst>
                <a:ext uri="{63B3BB69-23CF-44E3-9099-C40C66FF867C}">
                  <a14:compatExt spid="_x0000_s2103"/>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180975</xdr:colOff>
          <xdr:row>33</xdr:row>
          <xdr:rowOff>314325</xdr:rowOff>
        </xdr:from>
        <xdr:to>
          <xdr:col>9</xdr:col>
          <xdr:colOff>3095625</xdr:colOff>
          <xdr:row>33</xdr:row>
          <xdr:rowOff>2352675</xdr:rowOff>
        </xdr:to>
        <xdr:sp macro="" textlink="">
          <xdr:nvSpPr>
            <xdr:cNvPr id="2106" name="Object 58" hidden="1">
              <a:extLst>
                <a:ext uri="{63B3BB69-23CF-44E3-9099-C40C66FF867C}">
                  <a14:compatExt spid="_x0000_s2106"/>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editAs="oneCell">
    <xdr:from>
      <xdr:col>9</xdr:col>
      <xdr:colOff>190500</xdr:colOff>
      <xdr:row>34</xdr:row>
      <xdr:rowOff>276226</xdr:rowOff>
    </xdr:from>
    <xdr:to>
      <xdr:col>9</xdr:col>
      <xdr:colOff>1685925</xdr:colOff>
      <xdr:row>34</xdr:row>
      <xdr:rowOff>1000126</xdr:rowOff>
    </xdr:to>
    <xdr:pic>
      <xdr:nvPicPr>
        <xdr:cNvPr id="27" name="Imagen 26"/>
        <xdr:cNvPicPr>
          <a:picLocks noChangeAspect="1"/>
        </xdr:cNvPicPr>
      </xdr:nvPicPr>
      <xdr:blipFill rotWithShape="1">
        <a:blip xmlns:r="http://schemas.openxmlformats.org/officeDocument/2006/relationships" r:embed="rId16"/>
        <a:srcRect l="5189" t="14449" r="49555" b="16914"/>
        <a:stretch/>
      </xdr:blipFill>
      <xdr:spPr>
        <a:xfrm>
          <a:off x="13877925" y="44462701"/>
          <a:ext cx="1495425" cy="723900"/>
        </a:xfrm>
        <a:prstGeom prst="rect">
          <a:avLst/>
        </a:prstGeom>
      </xdr:spPr>
    </xdr:pic>
    <xdr:clientData/>
  </xdr:twoCellAnchor>
  <xdr:twoCellAnchor editAs="oneCell">
    <xdr:from>
      <xdr:col>9</xdr:col>
      <xdr:colOff>133350</xdr:colOff>
      <xdr:row>35</xdr:row>
      <xdr:rowOff>384810</xdr:rowOff>
    </xdr:from>
    <xdr:to>
      <xdr:col>9</xdr:col>
      <xdr:colOff>1914525</xdr:colOff>
      <xdr:row>35</xdr:row>
      <xdr:rowOff>1000125</xdr:rowOff>
    </xdr:to>
    <xdr:pic>
      <xdr:nvPicPr>
        <xdr:cNvPr id="29" name="Imagen 28"/>
        <xdr:cNvPicPr>
          <a:picLocks noChangeAspect="1"/>
        </xdr:cNvPicPr>
      </xdr:nvPicPr>
      <xdr:blipFill rotWithShape="1">
        <a:blip xmlns:r="http://schemas.openxmlformats.org/officeDocument/2006/relationships" r:embed="rId17"/>
        <a:srcRect l="5619" t="15505" r="48016" b="16515"/>
        <a:stretch/>
      </xdr:blipFill>
      <xdr:spPr>
        <a:xfrm>
          <a:off x="13820775" y="45619035"/>
          <a:ext cx="1781175" cy="615315"/>
        </a:xfrm>
        <a:prstGeom prst="rect">
          <a:avLst/>
        </a:prstGeom>
      </xdr:spPr>
    </xdr:pic>
    <xdr:clientData/>
  </xdr:twoCellAnchor>
  <xdr:twoCellAnchor editAs="oneCell">
    <xdr:from>
      <xdr:col>9</xdr:col>
      <xdr:colOff>276224</xdr:colOff>
      <xdr:row>36</xdr:row>
      <xdr:rowOff>304800</xdr:rowOff>
    </xdr:from>
    <xdr:to>
      <xdr:col>9</xdr:col>
      <xdr:colOff>1952625</xdr:colOff>
      <xdr:row>36</xdr:row>
      <xdr:rowOff>1457325</xdr:rowOff>
    </xdr:to>
    <xdr:pic>
      <xdr:nvPicPr>
        <xdr:cNvPr id="30" name="Imagen 29"/>
        <xdr:cNvPicPr>
          <a:picLocks noChangeAspect="1"/>
        </xdr:cNvPicPr>
      </xdr:nvPicPr>
      <xdr:blipFill rotWithShape="1">
        <a:blip xmlns:r="http://schemas.openxmlformats.org/officeDocument/2006/relationships" r:embed="rId18"/>
        <a:srcRect l="6041" t="11160" r="45633" b="13822"/>
        <a:stretch/>
      </xdr:blipFill>
      <xdr:spPr>
        <a:xfrm>
          <a:off x="13963649" y="46729650"/>
          <a:ext cx="1676401" cy="1152525"/>
        </a:xfrm>
        <a:prstGeom prst="rect">
          <a:avLst/>
        </a:prstGeom>
      </xdr:spPr>
    </xdr:pic>
    <xdr:clientData/>
  </xdr:twoCellAnchor>
  <mc:AlternateContent xmlns:mc="http://schemas.openxmlformats.org/markup-compatibility/2006">
    <mc:Choice xmlns:a14="http://schemas.microsoft.com/office/drawing/2010/main" Requires="a14">
      <xdr:twoCellAnchor>
        <xdr:from>
          <xdr:col>9</xdr:col>
          <xdr:colOff>38100</xdr:colOff>
          <xdr:row>37</xdr:row>
          <xdr:rowOff>390525</xdr:rowOff>
        </xdr:from>
        <xdr:to>
          <xdr:col>9</xdr:col>
          <xdr:colOff>4781550</xdr:colOff>
          <xdr:row>37</xdr:row>
          <xdr:rowOff>1381125</xdr:rowOff>
        </xdr:to>
        <xdr:sp macro="" textlink="">
          <xdr:nvSpPr>
            <xdr:cNvPr id="2107" name="Object 59" hidden="1">
              <a:extLst>
                <a:ext uri="{63B3BB69-23CF-44E3-9099-C40C66FF867C}">
                  <a14:compatExt spid="_x0000_s2107"/>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114300</xdr:colOff>
          <xdr:row>38</xdr:row>
          <xdr:rowOff>247650</xdr:rowOff>
        </xdr:from>
        <xdr:to>
          <xdr:col>9</xdr:col>
          <xdr:colOff>4248150</xdr:colOff>
          <xdr:row>38</xdr:row>
          <xdr:rowOff>1514475</xdr:rowOff>
        </xdr:to>
        <xdr:sp macro="" textlink="">
          <xdr:nvSpPr>
            <xdr:cNvPr id="2108" name="Object 60" hidden="1">
              <a:extLst>
                <a:ext uri="{63B3BB69-23CF-44E3-9099-C40C66FF867C}">
                  <a14:compatExt spid="_x0000_s2108"/>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390525</xdr:colOff>
          <xdr:row>39</xdr:row>
          <xdr:rowOff>266700</xdr:rowOff>
        </xdr:from>
        <xdr:to>
          <xdr:col>9</xdr:col>
          <xdr:colOff>3209925</xdr:colOff>
          <xdr:row>39</xdr:row>
          <xdr:rowOff>2333625</xdr:rowOff>
        </xdr:to>
        <xdr:sp macro="" textlink="">
          <xdr:nvSpPr>
            <xdr:cNvPr id="2110" name="Object 62" hidden="1">
              <a:extLst>
                <a:ext uri="{63B3BB69-23CF-44E3-9099-C40C66FF867C}">
                  <a14:compatExt spid="_x0000_s2110"/>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editAs="oneCell">
    <xdr:from>
      <xdr:col>9</xdr:col>
      <xdr:colOff>209983</xdr:colOff>
      <xdr:row>41</xdr:row>
      <xdr:rowOff>304800</xdr:rowOff>
    </xdr:from>
    <xdr:to>
      <xdr:col>9</xdr:col>
      <xdr:colOff>4430188</xdr:colOff>
      <xdr:row>41</xdr:row>
      <xdr:rowOff>3452812</xdr:rowOff>
    </xdr:to>
    <xdr:pic>
      <xdr:nvPicPr>
        <xdr:cNvPr id="2049" name="Imagen 2048"/>
        <xdr:cNvPicPr>
          <a:picLocks noChangeAspect="1"/>
        </xdr:cNvPicPr>
      </xdr:nvPicPr>
      <xdr:blipFill>
        <a:blip xmlns:r="http://schemas.openxmlformats.org/officeDocument/2006/relationships" r:embed="rId19"/>
        <a:stretch>
          <a:fillRect/>
        </a:stretch>
      </xdr:blipFill>
      <xdr:spPr>
        <a:xfrm>
          <a:off x="13878358" y="56585644"/>
          <a:ext cx="4220205" cy="3148012"/>
        </a:xfrm>
        <a:prstGeom prst="rect">
          <a:avLst/>
        </a:prstGeom>
      </xdr:spPr>
    </xdr:pic>
    <xdr:clientData/>
  </xdr:twoCellAnchor>
  <xdr:twoCellAnchor editAs="oneCell">
    <xdr:from>
      <xdr:col>9</xdr:col>
      <xdr:colOff>910261</xdr:colOff>
      <xdr:row>42</xdr:row>
      <xdr:rowOff>261937</xdr:rowOff>
    </xdr:from>
    <xdr:to>
      <xdr:col>9</xdr:col>
      <xdr:colOff>2446929</xdr:colOff>
      <xdr:row>42</xdr:row>
      <xdr:rowOff>2724633</xdr:rowOff>
    </xdr:to>
    <xdr:pic>
      <xdr:nvPicPr>
        <xdr:cNvPr id="2051" name="Imagen 2050"/>
        <xdr:cNvPicPr>
          <a:picLocks noChangeAspect="1"/>
        </xdr:cNvPicPr>
      </xdr:nvPicPr>
      <xdr:blipFill>
        <a:blip xmlns:r="http://schemas.openxmlformats.org/officeDocument/2006/relationships" r:embed="rId20"/>
        <a:stretch>
          <a:fillRect/>
        </a:stretch>
      </xdr:blipFill>
      <xdr:spPr>
        <a:xfrm>
          <a:off x="14578636" y="60114656"/>
          <a:ext cx="1536668" cy="2462696"/>
        </a:xfrm>
        <a:prstGeom prst="rect">
          <a:avLst/>
        </a:prstGeom>
      </xdr:spPr>
    </xdr:pic>
    <xdr:clientData/>
  </xdr:twoCellAnchor>
  <xdr:twoCellAnchor editAs="oneCell">
    <xdr:from>
      <xdr:col>9</xdr:col>
      <xdr:colOff>38100</xdr:colOff>
      <xdr:row>40</xdr:row>
      <xdr:rowOff>266700</xdr:rowOff>
    </xdr:from>
    <xdr:to>
      <xdr:col>9</xdr:col>
      <xdr:colOff>4152900</xdr:colOff>
      <xdr:row>40</xdr:row>
      <xdr:rowOff>3187700</xdr:rowOff>
    </xdr:to>
    <xdr:pic>
      <xdr:nvPicPr>
        <xdr:cNvPr id="51" name="Imagen 50"/>
        <xdr:cNvPicPr/>
      </xdr:nvPicPr>
      <xdr:blipFill rotWithShape="1">
        <a:blip xmlns:r="http://schemas.openxmlformats.org/officeDocument/2006/relationships" r:embed="rId21"/>
        <a:srcRect l="47786" t="19464" r="11838" b="30784"/>
        <a:stretch/>
      </xdr:blipFill>
      <xdr:spPr bwMode="auto">
        <a:xfrm>
          <a:off x="13741400" y="55651400"/>
          <a:ext cx="4114800" cy="29210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190500</xdr:colOff>
      <xdr:row>14</xdr:row>
      <xdr:rowOff>687916</xdr:rowOff>
    </xdr:from>
    <xdr:to>
      <xdr:col>10</xdr:col>
      <xdr:colOff>4887595</xdr:colOff>
      <xdr:row>14</xdr:row>
      <xdr:rowOff>2154766</xdr:rowOff>
    </xdr:to>
    <xdr:pic>
      <xdr:nvPicPr>
        <xdr:cNvPr id="39" name="Imagen 38"/>
        <xdr:cNvPicPr/>
      </xdr:nvPicPr>
      <xdr:blipFill rotWithShape="1">
        <a:blip xmlns:r="http://schemas.openxmlformats.org/officeDocument/2006/relationships" r:embed="rId22"/>
        <a:srcRect l="30380" t="29583" r="26680" b="46569"/>
        <a:stretch/>
      </xdr:blipFill>
      <xdr:spPr bwMode="auto">
        <a:xfrm>
          <a:off x="18753667" y="9789583"/>
          <a:ext cx="4697095" cy="1466850"/>
        </a:xfrm>
        <a:prstGeom prst="rect">
          <a:avLst/>
        </a:prstGeom>
        <a:ln>
          <a:noFill/>
        </a:ln>
        <a:extLst>
          <a:ext uri="{53640926-AAD7-44D8-BBD7-CCE9431645EC}">
            <a14:shadowObscured xmlns:a14="http://schemas.microsoft.com/office/drawing/2010/main"/>
          </a:ext>
        </a:extLst>
      </xdr:spPr>
    </xdr:pic>
    <xdr:clientData/>
  </xdr:twoCellAnchor>
  <xdr:twoCellAnchor>
    <xdr:from>
      <xdr:col>10</xdr:col>
      <xdr:colOff>772584</xdr:colOff>
      <xdr:row>21</xdr:row>
      <xdr:rowOff>814917</xdr:rowOff>
    </xdr:from>
    <xdr:to>
      <xdr:col>10</xdr:col>
      <xdr:colOff>3492500</xdr:colOff>
      <xdr:row>21</xdr:row>
      <xdr:rowOff>2719917</xdr:rowOff>
    </xdr:to>
    <xdr:grpSp>
      <xdr:nvGrpSpPr>
        <xdr:cNvPr id="41" name="Grupo 40"/>
        <xdr:cNvGrpSpPr/>
      </xdr:nvGrpSpPr>
      <xdr:grpSpPr>
        <a:xfrm>
          <a:off x="19335751" y="20828000"/>
          <a:ext cx="2719916" cy="1905000"/>
          <a:chOff x="0" y="0"/>
          <a:chExt cx="2695575" cy="2117725"/>
        </a:xfrm>
      </xdr:grpSpPr>
      <xdr:pic>
        <xdr:nvPicPr>
          <xdr:cNvPr id="42" name="Imagen 41"/>
          <xdr:cNvPicPr>
            <a:picLocks noChangeAspect="1"/>
          </xdr:cNvPicPr>
        </xdr:nvPicPr>
        <xdr:blipFill rotWithShape="1">
          <a:blip xmlns:r="http://schemas.openxmlformats.org/officeDocument/2006/relationships" r:embed="rId23">
            <a:extLst>
              <a:ext uri="{28A0092B-C50C-407E-A947-70E740481C1C}">
                <a14:useLocalDpi xmlns:a14="http://schemas.microsoft.com/office/drawing/2010/main" val="0"/>
              </a:ext>
            </a:extLst>
          </a:blip>
          <a:srcRect l="40509" t="33159" r="16780" b="7155"/>
          <a:stretch/>
        </xdr:blipFill>
        <xdr:spPr bwMode="auto">
          <a:xfrm>
            <a:off x="0" y="0"/>
            <a:ext cx="2695575" cy="2117725"/>
          </a:xfrm>
          <a:prstGeom prst="rect">
            <a:avLst/>
          </a:prstGeom>
          <a:ln>
            <a:noFill/>
          </a:ln>
          <a:extLst>
            <a:ext uri="{53640926-AAD7-44D8-BBD7-CCE9431645EC}">
              <a14:shadowObscured xmlns:a14="http://schemas.microsoft.com/office/drawing/2010/main"/>
            </a:ext>
          </a:extLst>
        </xdr:spPr>
      </xdr:pic>
      <xdr:pic>
        <xdr:nvPicPr>
          <xdr:cNvPr id="43" name="Imagen 42"/>
          <xdr:cNvPicPr>
            <a:picLocks noChangeAspect="1"/>
          </xdr:cNvPicPr>
        </xdr:nvPicPr>
        <xdr:blipFill rotWithShape="1">
          <a:blip xmlns:r="http://schemas.openxmlformats.org/officeDocument/2006/relationships" r:embed="rId24" cstate="print">
            <a:extLst>
              <a:ext uri="{28A0092B-C50C-407E-A947-70E740481C1C}">
                <a14:useLocalDpi xmlns:a14="http://schemas.microsoft.com/office/drawing/2010/main" val="0"/>
              </a:ext>
            </a:extLst>
          </a:blip>
          <a:srcRect l="38018" t="51318" r="42634" b="20306"/>
          <a:stretch/>
        </xdr:blipFill>
        <xdr:spPr bwMode="auto">
          <a:xfrm>
            <a:off x="733425" y="228600"/>
            <a:ext cx="1301750" cy="1073150"/>
          </a:xfrm>
          <a:prstGeom prst="roundRect">
            <a:avLst>
              <a:gd name="adj" fmla="val 16667"/>
            </a:avLst>
          </a:prstGeom>
          <a:ln>
            <a:noFill/>
          </a:ln>
          <a:effectLst>
            <a:outerShdw blurRad="76200" dist="38100" dir="7800000" algn="tl" rotWithShape="0">
              <a:srgbClr val="000000">
                <a:alpha val="40000"/>
              </a:srgbClr>
            </a:outerShdw>
          </a:effectLst>
          <a:scene3d>
            <a:camera prst="orthographicFront"/>
            <a:lightRig rig="contrasting" dir="t">
              <a:rot lat="0" lon="0" rev="4200000"/>
            </a:lightRig>
          </a:scene3d>
          <a:sp3d prstMaterial="plastic">
            <a:bevelT w="381000" h="114300" prst="relaxedInset"/>
            <a:contourClr>
              <a:srgbClr val="969696"/>
            </a:contourClr>
          </a:sp3d>
          <a:extLst>
            <a:ext uri="{53640926-AAD7-44D8-BBD7-CCE9431645EC}">
              <a14:shadowObscured xmlns:a14="http://schemas.microsoft.com/office/drawing/2010/main"/>
            </a:ext>
          </a:extLst>
        </xdr:spPr>
      </xdr:pic>
    </xdr:grpSp>
    <xdr:clientData/>
  </xdr:twoCellAnchor>
  <xdr:twoCellAnchor editAs="oneCell">
    <xdr:from>
      <xdr:col>10</xdr:col>
      <xdr:colOff>2063750</xdr:colOff>
      <xdr:row>24</xdr:row>
      <xdr:rowOff>867833</xdr:rowOff>
    </xdr:from>
    <xdr:to>
      <xdr:col>10</xdr:col>
      <xdr:colOff>4413250</xdr:colOff>
      <xdr:row>24</xdr:row>
      <xdr:rowOff>2866179</xdr:rowOff>
    </xdr:to>
    <xdr:pic>
      <xdr:nvPicPr>
        <xdr:cNvPr id="44" name="Imagen 43"/>
        <xdr:cNvPicPr/>
      </xdr:nvPicPr>
      <xdr:blipFill rotWithShape="1">
        <a:blip xmlns:r="http://schemas.openxmlformats.org/officeDocument/2006/relationships" r:embed="rId25"/>
        <a:srcRect l="42712" t="38284" r="30848" b="25241"/>
        <a:stretch/>
      </xdr:blipFill>
      <xdr:spPr bwMode="auto">
        <a:xfrm>
          <a:off x="20626917" y="26426583"/>
          <a:ext cx="2349500" cy="1998346"/>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783165</xdr:colOff>
      <xdr:row>33</xdr:row>
      <xdr:rowOff>359834</xdr:rowOff>
    </xdr:from>
    <xdr:to>
      <xdr:col>10</xdr:col>
      <xdr:colOff>3757082</xdr:colOff>
      <xdr:row>33</xdr:row>
      <xdr:rowOff>2239434</xdr:rowOff>
    </xdr:to>
    <xdr:pic>
      <xdr:nvPicPr>
        <xdr:cNvPr id="45" name="Imagen 44"/>
        <xdr:cNvPicPr/>
      </xdr:nvPicPr>
      <xdr:blipFill rotWithShape="1">
        <a:blip xmlns:r="http://schemas.openxmlformats.org/officeDocument/2006/relationships" r:embed="rId26"/>
        <a:srcRect l="25119" t="20829" r="25323" b="23627"/>
        <a:stretch/>
      </xdr:blipFill>
      <xdr:spPr bwMode="auto">
        <a:xfrm>
          <a:off x="19346332" y="43074167"/>
          <a:ext cx="2973917" cy="18796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201083</xdr:colOff>
      <xdr:row>36</xdr:row>
      <xdr:rowOff>730250</xdr:rowOff>
    </xdr:from>
    <xdr:to>
      <xdr:col>10</xdr:col>
      <xdr:colOff>4787053</xdr:colOff>
      <xdr:row>36</xdr:row>
      <xdr:rowOff>2492375</xdr:rowOff>
    </xdr:to>
    <xdr:pic>
      <xdr:nvPicPr>
        <xdr:cNvPr id="46" name="Imagen 45"/>
        <xdr:cNvPicPr/>
      </xdr:nvPicPr>
      <xdr:blipFill rotWithShape="1">
        <a:blip xmlns:r="http://schemas.openxmlformats.org/officeDocument/2006/relationships" r:embed="rId27"/>
        <a:srcRect l="12323" t="33413" r="13535" b="15928"/>
        <a:stretch/>
      </xdr:blipFill>
      <xdr:spPr bwMode="auto">
        <a:xfrm>
          <a:off x="18764250" y="48651583"/>
          <a:ext cx="4585970" cy="17621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317500</xdr:colOff>
      <xdr:row>37</xdr:row>
      <xdr:rowOff>412750</xdr:rowOff>
    </xdr:from>
    <xdr:to>
      <xdr:col>10</xdr:col>
      <xdr:colOff>4140835</xdr:colOff>
      <xdr:row>37</xdr:row>
      <xdr:rowOff>1517650</xdr:rowOff>
    </xdr:to>
    <xdr:pic>
      <xdr:nvPicPr>
        <xdr:cNvPr id="47" name="Imagen 46"/>
        <xdr:cNvPicPr/>
      </xdr:nvPicPr>
      <xdr:blipFill rotWithShape="1">
        <a:blip xmlns:r="http://schemas.openxmlformats.org/officeDocument/2006/relationships" r:embed="rId28"/>
        <a:srcRect l="24280" t="35416" r="24490" b="46876"/>
        <a:stretch/>
      </xdr:blipFill>
      <xdr:spPr bwMode="auto">
        <a:xfrm>
          <a:off x="18880667" y="51159833"/>
          <a:ext cx="3823335" cy="11049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126999</xdr:colOff>
      <xdr:row>40</xdr:row>
      <xdr:rowOff>211667</xdr:rowOff>
    </xdr:from>
    <xdr:to>
      <xdr:col>10</xdr:col>
      <xdr:colOff>4688416</xdr:colOff>
      <xdr:row>40</xdr:row>
      <xdr:rowOff>3026833</xdr:rowOff>
    </xdr:to>
    <xdr:pic>
      <xdr:nvPicPr>
        <xdr:cNvPr id="48" name="Imagen 47"/>
        <xdr:cNvPicPr/>
      </xdr:nvPicPr>
      <xdr:blipFill rotWithShape="1">
        <a:blip xmlns:r="http://schemas.openxmlformats.org/officeDocument/2006/relationships" r:embed="rId29"/>
        <a:srcRect l="27325" t="48301" r="37372" b="13060"/>
        <a:stretch/>
      </xdr:blipFill>
      <xdr:spPr bwMode="auto">
        <a:xfrm>
          <a:off x="18690166" y="56345667"/>
          <a:ext cx="4561417" cy="2815166"/>
        </a:xfrm>
        <a:prstGeom prst="rect">
          <a:avLst/>
        </a:prstGeom>
        <a:ln>
          <a:noFill/>
        </a:ln>
        <a:extLst>
          <a:ext uri="{53640926-AAD7-44D8-BBD7-CCE9431645EC}">
            <a14:shadowObscured xmlns:a14="http://schemas.microsoft.com/office/drawing/2010/main"/>
          </a:ext>
        </a:extLst>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19050</xdr:colOff>
          <xdr:row>4</xdr:row>
          <xdr:rowOff>9525</xdr:rowOff>
        </xdr:from>
        <xdr:to>
          <xdr:col>2</xdr:col>
          <xdr:colOff>1038225</xdr:colOff>
          <xdr:row>4</xdr:row>
          <xdr:rowOff>238125</xdr:rowOff>
        </xdr:to>
        <xdr:sp macro="" textlink="">
          <xdr:nvSpPr>
            <xdr:cNvPr id="1026" name="Drop Down 2" hidden="1">
              <a:extLst>
                <a:ext uri="{63B3BB69-23CF-44E3-9099-C40C66FF867C}">
                  <a14:compatExt spid="_x0000_s1026"/>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1047750</xdr:colOff>
          <xdr:row>4</xdr:row>
          <xdr:rowOff>9525</xdr:rowOff>
        </xdr:from>
        <xdr:to>
          <xdr:col>3</xdr:col>
          <xdr:colOff>866775</xdr:colOff>
          <xdr:row>4</xdr:row>
          <xdr:rowOff>238125</xdr:rowOff>
        </xdr:to>
        <xdr:sp macro="" textlink="">
          <xdr:nvSpPr>
            <xdr:cNvPr id="1028" name="Drop Down 4" hidden="1">
              <a:extLst>
                <a:ext uri="{63B3BB69-23CF-44E3-9099-C40C66FF867C}">
                  <a14:compatExt spid="_x0000_s1028"/>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19050</xdr:colOff>
          <xdr:row>4</xdr:row>
          <xdr:rowOff>9525</xdr:rowOff>
        </xdr:from>
        <xdr:to>
          <xdr:col>5</xdr:col>
          <xdr:colOff>9525</xdr:colOff>
          <xdr:row>4</xdr:row>
          <xdr:rowOff>238125</xdr:rowOff>
        </xdr:to>
        <xdr:sp macro="" textlink="">
          <xdr:nvSpPr>
            <xdr:cNvPr id="1029" name="Drop Down 5" hidden="1">
              <a:extLst>
                <a:ext uri="{63B3BB69-23CF-44E3-9099-C40C66FF867C}">
                  <a14:compatExt spid="_x0000_s1029"/>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15</xdr:row>
          <xdr:rowOff>485775</xdr:rowOff>
        </xdr:from>
        <xdr:to>
          <xdr:col>2</xdr:col>
          <xdr:colOff>1019175</xdr:colOff>
          <xdr:row>15</xdr:row>
          <xdr:rowOff>714375</xdr:rowOff>
        </xdr:to>
        <xdr:sp macro="" textlink="">
          <xdr:nvSpPr>
            <xdr:cNvPr id="1030" name="Drop Down 6" hidden="1">
              <a:extLst>
                <a:ext uri="{63B3BB69-23CF-44E3-9099-C40C66FF867C}">
                  <a14:compatExt spid="_x0000_s103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1019175</xdr:colOff>
          <xdr:row>15</xdr:row>
          <xdr:rowOff>485775</xdr:rowOff>
        </xdr:from>
        <xdr:to>
          <xdr:col>3</xdr:col>
          <xdr:colOff>828675</xdr:colOff>
          <xdr:row>15</xdr:row>
          <xdr:rowOff>714375</xdr:rowOff>
        </xdr:to>
        <xdr:sp macro="" textlink="">
          <xdr:nvSpPr>
            <xdr:cNvPr id="1031" name="Drop Down 7" hidden="1">
              <a:extLst>
                <a:ext uri="{63B3BB69-23CF-44E3-9099-C40C66FF867C}">
                  <a14:compatExt spid="_x0000_s1031"/>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15</xdr:row>
          <xdr:rowOff>485775</xdr:rowOff>
        </xdr:from>
        <xdr:to>
          <xdr:col>4</xdr:col>
          <xdr:colOff>838200</xdr:colOff>
          <xdr:row>15</xdr:row>
          <xdr:rowOff>714375</xdr:rowOff>
        </xdr:to>
        <xdr:sp macro="" textlink="">
          <xdr:nvSpPr>
            <xdr:cNvPr id="1032" name="Drop Down 8" hidden="1">
              <a:extLst>
                <a:ext uri="{63B3BB69-23CF-44E3-9099-C40C66FF867C}">
                  <a14:compatExt spid="_x0000_s1032"/>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xdr:row>
          <xdr:rowOff>485775</xdr:rowOff>
        </xdr:from>
        <xdr:to>
          <xdr:col>5</xdr:col>
          <xdr:colOff>838200</xdr:colOff>
          <xdr:row>15</xdr:row>
          <xdr:rowOff>714375</xdr:rowOff>
        </xdr:to>
        <xdr:sp macro="" textlink="">
          <xdr:nvSpPr>
            <xdr:cNvPr id="1035" name="Drop Down 11" hidden="1">
              <a:extLst>
                <a:ext uri="{63B3BB69-23CF-44E3-9099-C40C66FF867C}">
                  <a14:compatExt spid="_x0000_s1035"/>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8" Type="http://schemas.openxmlformats.org/officeDocument/2006/relationships/oleObject" Target="../embeddings/oleObject3.bin"/><Relationship Id="rId13" Type="http://schemas.openxmlformats.org/officeDocument/2006/relationships/image" Target="../media/image5.png"/><Relationship Id="rId18" Type="http://schemas.openxmlformats.org/officeDocument/2006/relationships/oleObject" Target="../embeddings/oleObject8.bin"/><Relationship Id="rId26" Type="http://schemas.openxmlformats.org/officeDocument/2006/relationships/oleObject" Target="../embeddings/oleObject12.bin"/><Relationship Id="rId3" Type="http://schemas.openxmlformats.org/officeDocument/2006/relationships/vmlDrawing" Target="../drawings/vmlDrawing1.vml"/><Relationship Id="rId21" Type="http://schemas.openxmlformats.org/officeDocument/2006/relationships/image" Target="../media/image9.png"/><Relationship Id="rId7" Type="http://schemas.openxmlformats.org/officeDocument/2006/relationships/image" Target="../media/image2.png"/><Relationship Id="rId12" Type="http://schemas.openxmlformats.org/officeDocument/2006/relationships/oleObject" Target="../embeddings/oleObject5.bin"/><Relationship Id="rId17" Type="http://schemas.openxmlformats.org/officeDocument/2006/relationships/image" Target="../media/image7.png"/><Relationship Id="rId25" Type="http://schemas.openxmlformats.org/officeDocument/2006/relationships/image" Target="../media/image11.png"/><Relationship Id="rId33" Type="http://schemas.openxmlformats.org/officeDocument/2006/relationships/image" Target="../media/image15.png"/><Relationship Id="rId2" Type="http://schemas.openxmlformats.org/officeDocument/2006/relationships/drawing" Target="../drawings/drawing1.xml"/><Relationship Id="rId16" Type="http://schemas.openxmlformats.org/officeDocument/2006/relationships/oleObject" Target="../embeddings/oleObject7.bin"/><Relationship Id="rId20" Type="http://schemas.openxmlformats.org/officeDocument/2006/relationships/oleObject" Target="../embeddings/oleObject9.bin"/><Relationship Id="rId29" Type="http://schemas.openxmlformats.org/officeDocument/2006/relationships/image" Target="../media/image13.png"/><Relationship Id="rId1" Type="http://schemas.openxmlformats.org/officeDocument/2006/relationships/printerSettings" Target="../printerSettings/printerSettings1.bin"/><Relationship Id="rId6" Type="http://schemas.openxmlformats.org/officeDocument/2006/relationships/oleObject" Target="../embeddings/oleObject2.bin"/><Relationship Id="rId11" Type="http://schemas.openxmlformats.org/officeDocument/2006/relationships/image" Target="../media/image4.png"/><Relationship Id="rId24" Type="http://schemas.openxmlformats.org/officeDocument/2006/relationships/oleObject" Target="../embeddings/oleObject11.bin"/><Relationship Id="rId32" Type="http://schemas.openxmlformats.org/officeDocument/2006/relationships/oleObject" Target="../embeddings/oleObject15.bin"/><Relationship Id="rId5" Type="http://schemas.openxmlformats.org/officeDocument/2006/relationships/image" Target="../media/image1.png"/><Relationship Id="rId15" Type="http://schemas.openxmlformats.org/officeDocument/2006/relationships/image" Target="../media/image6.png"/><Relationship Id="rId23" Type="http://schemas.openxmlformats.org/officeDocument/2006/relationships/image" Target="../media/image10.png"/><Relationship Id="rId28" Type="http://schemas.openxmlformats.org/officeDocument/2006/relationships/oleObject" Target="../embeddings/oleObject13.bin"/><Relationship Id="rId10" Type="http://schemas.openxmlformats.org/officeDocument/2006/relationships/oleObject" Target="../embeddings/oleObject4.bin"/><Relationship Id="rId19" Type="http://schemas.openxmlformats.org/officeDocument/2006/relationships/image" Target="../media/image8.png"/><Relationship Id="rId31" Type="http://schemas.openxmlformats.org/officeDocument/2006/relationships/image" Target="../media/image14.png"/><Relationship Id="rId4" Type="http://schemas.openxmlformats.org/officeDocument/2006/relationships/oleObject" Target="../embeddings/oleObject1.bin"/><Relationship Id="rId9" Type="http://schemas.openxmlformats.org/officeDocument/2006/relationships/image" Target="../media/image3.png"/><Relationship Id="rId14" Type="http://schemas.openxmlformats.org/officeDocument/2006/relationships/oleObject" Target="../embeddings/oleObject6.bin"/><Relationship Id="rId22" Type="http://schemas.openxmlformats.org/officeDocument/2006/relationships/oleObject" Target="../embeddings/oleObject10.bin"/><Relationship Id="rId27" Type="http://schemas.openxmlformats.org/officeDocument/2006/relationships/image" Target="../media/image12.png"/><Relationship Id="rId30" Type="http://schemas.openxmlformats.org/officeDocument/2006/relationships/oleObject" Target="../embeddings/oleObject14.bin"/></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5.xml"/><Relationship Id="rId3" Type="http://schemas.openxmlformats.org/officeDocument/2006/relationships/vmlDrawing" Target="../drawings/vmlDrawing2.vml"/><Relationship Id="rId7" Type="http://schemas.openxmlformats.org/officeDocument/2006/relationships/ctrlProp" Target="../ctrlProps/ctrlProp4.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trlProp" Target="../ctrlProps/ctrlProp3.xml"/><Relationship Id="rId5" Type="http://schemas.openxmlformats.org/officeDocument/2006/relationships/ctrlProp" Target="../ctrlProps/ctrlProp2.xml"/><Relationship Id="rId10" Type="http://schemas.openxmlformats.org/officeDocument/2006/relationships/ctrlProp" Target="../ctrlProps/ctrlProp7.xml"/><Relationship Id="rId4" Type="http://schemas.openxmlformats.org/officeDocument/2006/relationships/ctrlProp" Target="../ctrlProps/ctrlProp1.xml"/><Relationship Id="rId9" Type="http://schemas.openxmlformats.org/officeDocument/2006/relationships/ctrlProp" Target="../ctrlProps/ctrlProp6.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1"/>
  <dimension ref="A1:P108"/>
  <sheetViews>
    <sheetView showGridLines="0" tabSelected="1" topLeftCell="H1" zoomScale="90" zoomScaleNormal="90" zoomScalePageLayoutView="140" workbookViewId="0">
      <pane ySplit="9" topLeftCell="A10" activePane="bottomLeft" state="frozen"/>
      <selection pane="bottomLeft" activeCell="K38" sqref="A38:K38"/>
    </sheetView>
  </sheetViews>
  <sheetFormatPr baseColWidth="10" defaultColWidth="10.875" defaultRowHeight="13.5" x14ac:dyDescent="0.25"/>
  <cols>
    <col min="1" max="1" width="7.875" style="2" customWidth="1"/>
    <col min="2" max="2" width="21" style="2" customWidth="1"/>
    <col min="3" max="3" width="21.25" style="2" customWidth="1"/>
    <col min="4" max="4" width="18.5" style="2" customWidth="1"/>
    <col min="5" max="5" width="13.125" style="2" customWidth="1"/>
    <col min="6" max="6" width="28.25" style="2" customWidth="1"/>
    <col min="7" max="7" width="20.5" style="2" customWidth="1"/>
    <col min="8" max="8" width="28.625" style="2" customWidth="1"/>
    <col min="9" max="9" width="20.5" style="2" customWidth="1"/>
    <col min="10" max="10" width="63.875" style="17" customWidth="1"/>
    <col min="11" max="11" width="71.375" style="17" customWidth="1"/>
    <col min="12" max="12" width="20.375" style="2" customWidth="1"/>
    <col min="13" max="13" width="14.5" style="2" customWidth="1"/>
    <col min="14" max="16384" width="10.875" style="2"/>
  </cols>
  <sheetData>
    <row r="1" spans="1:16" ht="16.5" thickBot="1" x14ac:dyDescent="0.3">
      <c r="A1" s="1"/>
      <c r="B1" s="1"/>
      <c r="C1" s="1"/>
      <c r="D1" s="1"/>
      <c r="F1" s="1"/>
      <c r="G1" s="1"/>
      <c r="H1" s="42"/>
      <c r="I1" s="42"/>
      <c r="J1" s="16"/>
      <c r="K1" s="16"/>
    </row>
    <row r="2" spans="1:16" ht="15.75" x14ac:dyDescent="0.25">
      <c r="A2" s="1"/>
      <c r="B2" s="3" t="s">
        <v>129</v>
      </c>
      <c r="C2" s="101" t="s">
        <v>22</v>
      </c>
      <c r="D2" s="102"/>
      <c r="F2" s="94" t="s">
        <v>0</v>
      </c>
      <c r="G2" s="95"/>
      <c r="H2" s="42"/>
      <c r="I2" s="42"/>
      <c r="J2" s="16"/>
    </row>
    <row r="3" spans="1:16" ht="15.75" x14ac:dyDescent="0.25">
      <c r="A3" s="1"/>
      <c r="B3" s="4" t="s">
        <v>8</v>
      </c>
      <c r="C3" s="103">
        <v>11</v>
      </c>
      <c r="D3" s="104"/>
      <c r="F3" s="96"/>
      <c r="G3" s="97"/>
      <c r="H3" s="42"/>
      <c r="I3" s="42"/>
      <c r="J3" s="16"/>
    </row>
    <row r="4" spans="1:16" ht="16.5" x14ac:dyDescent="0.3">
      <c r="A4" s="1"/>
      <c r="B4" s="4" t="s">
        <v>54</v>
      </c>
      <c r="C4" s="105" t="s">
        <v>145</v>
      </c>
      <c r="D4" s="106"/>
      <c r="E4" s="5"/>
      <c r="F4" s="41" t="s">
        <v>55</v>
      </c>
      <c r="G4" s="40" t="s">
        <v>147</v>
      </c>
      <c r="H4" s="42"/>
      <c r="I4" s="42"/>
      <c r="J4"/>
      <c r="K4" s="16"/>
    </row>
    <row r="5" spans="1:16" ht="18.75" thickBot="1" x14ac:dyDescent="0.3">
      <c r="A5" s="1"/>
      <c r="B5" s="6" t="s">
        <v>1</v>
      </c>
      <c r="C5" s="107" t="s">
        <v>146</v>
      </c>
      <c r="D5" s="108"/>
      <c r="E5" s="5"/>
      <c r="F5" s="39" t="str">
        <f>IF(G4="Recurso","Motor del recurso","")</f>
        <v/>
      </c>
      <c r="G5" s="39"/>
      <c r="H5" s="42"/>
      <c r="I5" s="63"/>
      <c r="J5" s="90"/>
      <c r="K5" s="16"/>
    </row>
    <row r="6" spans="1:16" ht="16.5" thickBot="1" x14ac:dyDescent="0.3">
      <c r="A6" s="1"/>
      <c r="B6" s="1"/>
      <c r="C6" s="1"/>
      <c r="D6" s="1"/>
      <c r="E6" s="7"/>
      <c r="F6" s="1"/>
      <c r="G6" s="1"/>
      <c r="H6" s="42"/>
      <c r="I6" s="42"/>
      <c r="J6"/>
      <c r="K6" s="16"/>
    </row>
    <row r="7" spans="1:16" ht="15" customHeight="1" x14ac:dyDescent="0.25">
      <c r="A7" s="1"/>
      <c r="B7" s="26" t="s">
        <v>40</v>
      </c>
      <c r="C7" s="8" t="s">
        <v>148</v>
      </c>
      <c r="D7" s="25" t="s">
        <v>39</v>
      </c>
      <c r="F7" s="1"/>
      <c r="G7" s="1"/>
      <c r="H7" s="1"/>
      <c r="I7" s="1"/>
      <c r="J7" s="16"/>
      <c r="K7" s="16"/>
    </row>
    <row r="8" spans="1:16" s="9" customFormat="1" ht="16.5" thickBot="1" x14ac:dyDescent="0.3">
      <c r="A8" s="10"/>
      <c r="B8" s="10"/>
      <c r="C8" s="10"/>
      <c r="D8" s="11"/>
      <c r="E8" s="11"/>
      <c r="F8" s="98" t="s">
        <v>62</v>
      </c>
      <c r="G8" s="99"/>
      <c r="H8" s="99"/>
      <c r="I8" s="100"/>
      <c r="J8" s="18"/>
      <c r="K8" s="12"/>
      <c r="L8" s="2"/>
      <c r="M8" s="2"/>
      <c r="N8" s="2"/>
      <c r="O8" s="2"/>
      <c r="P8" s="2"/>
    </row>
    <row r="9" spans="1:16" ht="26.25" thickBot="1" x14ac:dyDescent="0.3">
      <c r="A9" s="23" t="s">
        <v>2</v>
      </c>
      <c r="B9" s="20" t="s">
        <v>9</v>
      </c>
      <c r="C9" s="19" t="s">
        <v>3</v>
      </c>
      <c r="D9" s="19" t="s">
        <v>4</v>
      </c>
      <c r="E9" s="19" t="s">
        <v>5</v>
      </c>
      <c r="F9" s="62" t="s">
        <v>61</v>
      </c>
      <c r="G9" s="62" t="s">
        <v>59</v>
      </c>
      <c r="H9" s="62" t="s">
        <v>60</v>
      </c>
      <c r="I9" s="62" t="s">
        <v>121</v>
      </c>
      <c r="J9" s="20" t="s">
        <v>6</v>
      </c>
      <c r="K9" s="21" t="s">
        <v>7</v>
      </c>
    </row>
    <row r="10" spans="1:16" s="12" customFormat="1" ht="114.75" customHeight="1" x14ac:dyDescent="0.25">
      <c r="A10" s="73" t="s">
        <v>142</v>
      </c>
      <c r="B10" s="92" t="s">
        <v>149</v>
      </c>
      <c r="C10" s="66" t="str">
        <f>IF(OR(B10&lt;&gt;"",J10&lt;&gt;""),IF($G$4="Recurso",CONCATENATE($G$4," ",$G$5),$G$4),"")</f>
        <v>Cuaderno de Estudio</v>
      </c>
      <c r="D10" s="70" t="s">
        <v>150</v>
      </c>
      <c r="E10" s="70" t="s">
        <v>151</v>
      </c>
      <c r="F10" s="70" t="str">
        <f>IF(OR(B10&lt;&gt;"",J10&lt;&gt;""),CONCATENATE($C$7,"_",$A10,IF($G$4="Cuaderno de Estudio","_small",CONCATENATE(IF(I10="","","n"),IF(LEFT($G$5,1)="F",".jpg",".png")))),"")</f>
        <v>CN_11_09_CO_IMG01_small</v>
      </c>
      <c r="G10" s="70" t="str">
        <f>IF(F10&lt;&gt;"",IF($G$4="Recurso",IF(LEFT($G$5,1)="M",VLOOKUP($G$5,'Definición técnica de imagenes'!$A$3:$G$17,5,FALSE),IF($G$5="F1",'Definición técnica de imagenes'!$E$15,'Definición técnica de imagenes'!$F$13)),'Definición técnica de imagenes'!$E$16),"")</f>
        <v>526 x 370 px</v>
      </c>
      <c r="H10" s="70" t="str">
        <f>IF(AND(I10&lt;&gt;"",I10&lt;&gt;0),IF(OR(B10&lt;&gt;"",J10&lt;&gt;""),CONCATENATE($C$7,"_",$A10,IF($G$4="Cuaderno de Estudio","_zoom",CONCATENATE("a",IF(LEFT($G$5,1)="F",".jpg",".png")))),""),"")</f>
        <v>CN_11_09_CO_IMG01_zoom</v>
      </c>
      <c r="I10" s="70" t="str">
        <f>IF(OR(B10&lt;&gt;"",J10&lt;&gt;""),IF($G$4="Recurso",IF(LEFT($G$5,1)="M",IF(VLOOKUP($G$5,'Definición técnica de imagenes'!$A$3:$G$17,6,FALSE)=0,"",VLOOKUP($G$5,'Definición técnica de imagenes'!$A$3:$G$17,6,FALSE)),IF($G$5="F1","","")),'Definición técnica de imagenes'!$F$16),"")</f>
        <v>800 x 600 px</v>
      </c>
      <c r="J10" s="84" t="s">
        <v>203</v>
      </c>
      <c r="K10" s="67"/>
    </row>
    <row r="11" spans="1:16" s="12" customFormat="1" ht="123" x14ac:dyDescent="0.25">
      <c r="A11" s="73" t="s">
        <v>220</v>
      </c>
      <c r="B11" s="71" t="s">
        <v>206</v>
      </c>
      <c r="C11" s="66" t="s">
        <v>147</v>
      </c>
      <c r="D11" s="70" t="s">
        <v>152</v>
      </c>
      <c r="E11" s="70" t="s">
        <v>161</v>
      </c>
      <c r="F11" s="70" t="str">
        <f t="shared" ref="F11:F74" si="0">IF(OR(B11&lt;&gt;"",J11&lt;&gt;""),CONCATENATE($C$7,"_",$A11,IF($G$4="Cuaderno de Estudio","_small",CONCATENATE(IF(I11="","","n"),IF(LEFT($G$5,1)="F",".jpg",".png")))),"")</f>
        <v>CN_11_09_CO_IMG02_small</v>
      </c>
      <c r="G11" s="70" t="str">
        <f>IF(F11&lt;&gt;"",IF($G$4="Recurso",IF(LEFT($G$5,1)="M",VLOOKUP($G$5,'Definición técnica de imagenes'!$A$3:$G$17,5,FALSE),IF($G$5="F1",'Definición técnica de imagenes'!$E$15,'Definición técnica de imagenes'!$F$13)),'Definición técnica de imagenes'!$E$16),"")</f>
        <v>526 x 370 px</v>
      </c>
      <c r="H11" s="70" t="str">
        <f t="shared" ref="H11:H74" si="1">IF(AND(I11&lt;&gt;"",I11&lt;&gt;0),IF(OR(B11&lt;&gt;"",J11&lt;&gt;""),CONCATENATE($C$7,"_",$A11,IF($G$4="Cuaderno de Estudio","_zoom",CONCATENATE("a",IF(LEFT($G$5,1)="F",".jpg",".png")))),""),"")</f>
        <v>CN_11_09_CO_IMG02_zoom</v>
      </c>
      <c r="I11" s="70" t="str">
        <f>IF(OR(B11&lt;&gt;"",J11&lt;&gt;""),IF($G$4="Recurso",IF(LEFT($G$5,1)="M",IF(VLOOKUP($G$5,'Definición técnica de imagenes'!$A$3:$G$17,6,FALSE)=0,"",VLOOKUP($G$5,'Definición técnica de imagenes'!$A$3:$G$17,6,FALSE)),IF($G$5="F1","","")),'Definición técnica de imagenes'!$F$16),"")</f>
        <v>800 x 600 px</v>
      </c>
      <c r="J11" s="85" t="s">
        <v>153</v>
      </c>
      <c r="K11" s="68" t="s">
        <v>167</v>
      </c>
    </row>
    <row r="12" spans="1:16" s="12" customFormat="1" ht="116.25" customHeight="1" x14ac:dyDescent="0.25">
      <c r="A12" s="73" t="s">
        <v>221</v>
      </c>
      <c r="B12" s="74" t="s">
        <v>206</v>
      </c>
      <c r="C12" s="66" t="s">
        <v>147</v>
      </c>
      <c r="D12" s="70" t="s">
        <v>152</v>
      </c>
      <c r="E12" s="70"/>
      <c r="F12" s="70" t="str">
        <f t="shared" si="0"/>
        <v>CN_11_09_CO_IMG03_small</v>
      </c>
      <c r="G12" s="70" t="str">
        <f>IF(F12&lt;&gt;"",IF($G$4="Recurso",IF(LEFT($G$5,1)="M",VLOOKUP($G$5,'Definición técnica de imagenes'!$A$3:$G$17,5,FALSE),IF($G$5="F1",'Definición técnica de imagenes'!$E$15,'Definición técnica de imagenes'!$F$13)),'Definición técnica de imagenes'!$E$16),"")</f>
        <v>526 x 370 px</v>
      </c>
      <c r="H12" s="70" t="str">
        <f t="shared" si="1"/>
        <v>CN_11_09_CO_IMG03_zoom</v>
      </c>
      <c r="I12" s="70" t="str">
        <f>IF(OR(B12&lt;&gt;"",J12&lt;&gt;""),IF($G$4="Recurso",IF(LEFT($G$5,1)="M",IF(VLOOKUP($G$5,'Definición técnica de imagenes'!$A$3:$G$17,6,FALSE)=0,"",VLOOKUP($G$5,'Definición técnica de imagenes'!$A$3:$G$17,6,FALSE)),IF($G$5="F1","","")),'Definición técnica de imagenes'!$F$16),"")</f>
        <v>800 x 600 px</v>
      </c>
      <c r="J12" s="86" t="s">
        <v>204</v>
      </c>
      <c r="K12" s="68" t="s">
        <v>205</v>
      </c>
    </row>
    <row r="13" spans="1:16" s="12" customFormat="1" ht="148.5" x14ac:dyDescent="0.25">
      <c r="A13" s="73" t="s">
        <v>222</v>
      </c>
      <c r="B13" s="71" t="s">
        <v>206</v>
      </c>
      <c r="C13" s="66" t="s">
        <v>147</v>
      </c>
      <c r="D13" s="70" t="s">
        <v>152</v>
      </c>
      <c r="E13" s="70"/>
      <c r="F13" s="70" t="str">
        <f t="shared" si="0"/>
        <v>CN_11_09_CO_IMG04_small</v>
      </c>
      <c r="G13" s="70" t="str">
        <f>IF(F13&lt;&gt;"",IF($G$4="Recurso",IF(LEFT($G$5,1)="M",VLOOKUP($G$5,'Definición técnica de imagenes'!$A$3:$G$17,5,FALSE),IF($G$5="F1",'Definición técnica de imagenes'!$E$15,'Definición técnica de imagenes'!$F$13)),'Definición técnica de imagenes'!$E$16),"")</f>
        <v>526 x 370 px</v>
      </c>
      <c r="H13" s="70" t="str">
        <f t="shared" si="1"/>
        <v>CN_11_09_CO_IMG04_zoom</v>
      </c>
      <c r="I13" s="70" t="str">
        <f>IF(OR(B13&lt;&gt;"",J13&lt;&gt;""),IF($G$4="Recurso",IF(LEFT($G$5,1)="M",IF(VLOOKUP($G$5,'Definición técnica de imagenes'!$A$3:$G$17,6,FALSE)=0,"",VLOOKUP($G$5,'Definición técnica de imagenes'!$A$3:$G$17,6,FALSE)),IF($G$5="F1","","")),'Definición técnica de imagenes'!$F$16),"")</f>
        <v>800 x 600 px</v>
      </c>
      <c r="J13" s="87" t="s">
        <v>154</v>
      </c>
      <c r="K13" s="68" t="s">
        <v>156</v>
      </c>
    </row>
    <row r="14" spans="1:16" s="12" customFormat="1" ht="54" x14ac:dyDescent="0.25">
      <c r="A14" s="73" t="s">
        <v>223</v>
      </c>
      <c r="B14" s="71" t="s">
        <v>206</v>
      </c>
      <c r="C14" s="66" t="s">
        <v>147</v>
      </c>
      <c r="D14" s="70" t="s">
        <v>152</v>
      </c>
      <c r="E14" s="70" t="s">
        <v>151</v>
      </c>
      <c r="F14" s="70" t="str">
        <f t="shared" si="0"/>
        <v>CN_11_09_CO_IMG05_small</v>
      </c>
      <c r="G14" s="70" t="str">
        <f>IF(F14&lt;&gt;"",IF($G$4="Recurso",IF(LEFT($G$5,1)="M",VLOOKUP($G$5,'Definición técnica de imagenes'!$A$3:$G$17,5,FALSE),IF($G$5="F1",'Definición técnica de imagenes'!$E$15,'Definición técnica de imagenes'!$F$13)),'Definición técnica de imagenes'!$E$16),"")</f>
        <v>526 x 370 px</v>
      </c>
      <c r="H14" s="70" t="str">
        <f t="shared" si="1"/>
        <v>CN_11_09_CO_IMG05_zoom</v>
      </c>
      <c r="I14" s="70" t="str">
        <f>IF(OR(B14&lt;&gt;"",J14&lt;&gt;""),IF($G$4="Recurso",IF(LEFT($G$5,1)="M",IF(VLOOKUP($G$5,'Definición técnica de imagenes'!$A$3:$G$17,6,FALSE)=0,"",VLOOKUP($G$5,'Definición técnica de imagenes'!$A$3:$G$17,6,FALSE)),IF($G$5="F1","","")),'Definición técnica de imagenes'!$F$16),"")</f>
        <v>800 x 600 px</v>
      </c>
      <c r="J14" s="87" t="s">
        <v>155</v>
      </c>
      <c r="K14" s="68" t="s">
        <v>157</v>
      </c>
    </row>
    <row r="15" spans="1:16" s="12" customFormat="1" ht="195" customHeight="1" x14ac:dyDescent="0.25">
      <c r="A15" s="127" t="s">
        <v>224</v>
      </c>
      <c r="B15" s="128" t="s">
        <v>206</v>
      </c>
      <c r="C15" s="129" t="s">
        <v>147</v>
      </c>
      <c r="D15" s="130" t="s">
        <v>152</v>
      </c>
      <c r="E15" s="130" t="s">
        <v>151</v>
      </c>
      <c r="F15" s="130" t="str">
        <f t="shared" si="0"/>
        <v>CN_11_09_CO_IMG06_small</v>
      </c>
      <c r="G15" s="130" t="str">
        <f>IF(F15&lt;&gt;"",IF($G$4="Recurso",IF(LEFT($G$5,1)="M",VLOOKUP($G$5,'Definición técnica de imagenes'!$A$3:$G$17,5,FALSE),IF($G$5="F1",'Definición técnica de imagenes'!$E$15,'Definición técnica de imagenes'!$F$13)),'Definición técnica de imagenes'!$E$16),"")</f>
        <v>526 x 370 px</v>
      </c>
      <c r="H15" s="130" t="str">
        <f t="shared" si="1"/>
        <v>CN_11_09_CO_IMG06_zoom</v>
      </c>
      <c r="I15" s="130" t="str">
        <f>IF(OR(B15&lt;&gt;"",J15&lt;&gt;""),IF($G$4="Recurso",IF(LEFT($G$5,1)="M",IF(VLOOKUP($G$5,'Definición técnica de imagenes'!$A$3:$G$17,6,FALSE)=0,"",VLOOKUP($G$5,'Definición técnica de imagenes'!$A$3:$G$17,6,FALSE)),IF($G$5="F1","","")),'Definición técnica de imagenes'!$F$16),"")</f>
        <v>800 x 600 px</v>
      </c>
      <c r="J15" s="131" t="s">
        <v>158</v>
      </c>
      <c r="K15" s="132" t="s">
        <v>251</v>
      </c>
    </row>
    <row r="16" spans="1:16" s="12" customFormat="1" ht="126" customHeight="1" x14ac:dyDescent="0.25">
      <c r="A16" s="73" t="s">
        <v>225</v>
      </c>
      <c r="B16" s="71" t="s">
        <v>206</v>
      </c>
      <c r="C16" s="66" t="s">
        <v>147</v>
      </c>
      <c r="D16" s="70" t="s">
        <v>152</v>
      </c>
      <c r="E16" s="70"/>
      <c r="F16" s="70" t="str">
        <f t="shared" si="0"/>
        <v>CN_11_09_CO_IMG07_small</v>
      </c>
      <c r="G16" s="70" t="str">
        <f>IF(F16&lt;&gt;"",IF($G$4="Recurso",IF(LEFT($G$5,1)="M",VLOOKUP($G$5,'Definición técnica de imagenes'!$A$3:$G$17,5,FALSE),IF($G$5="F1",'Definición técnica de imagenes'!$E$15,'Definición técnica de imagenes'!$F$13)),'Definición técnica de imagenes'!$E$16),"")</f>
        <v>526 x 370 px</v>
      </c>
      <c r="H16" s="70" t="str">
        <f t="shared" si="1"/>
        <v>CN_11_09_CO_IMG07_zoom</v>
      </c>
      <c r="I16" s="70" t="str">
        <f>IF(OR(B16&lt;&gt;"",J16&lt;&gt;""),IF($G$4="Recurso",IF(LEFT($G$5,1)="M",IF(VLOOKUP($G$5,'Definición técnica de imagenes'!$A$3:$G$17,6,FALSE)=0,"",VLOOKUP($G$5,'Definición técnica de imagenes'!$A$3:$G$17,6,FALSE)),IF($G$5="F1","","")),'Definición técnica de imagenes'!$F$16),"")</f>
        <v>800 x 600 px</v>
      </c>
      <c r="J16" s="88" t="s">
        <v>159</v>
      </c>
      <c r="K16" s="69"/>
    </row>
    <row r="17" spans="1:11" s="12" customFormat="1" ht="116.25" customHeight="1" x14ac:dyDescent="0.25">
      <c r="A17" s="73" t="s">
        <v>226</v>
      </c>
      <c r="B17" s="75" t="s">
        <v>160</v>
      </c>
      <c r="C17" s="66" t="str">
        <f t="shared" ref="C17:C22" si="2">IF(OR(B17&lt;&gt;"",J17&lt;&gt;""),IF($G$4="Recurso",CONCATENATE($G$4," ",$G$5),$G$4),"")</f>
        <v>Cuaderno de Estudio</v>
      </c>
      <c r="D17" s="70" t="s">
        <v>150</v>
      </c>
      <c r="E17" s="70" t="s">
        <v>151</v>
      </c>
      <c r="F17" s="70" t="str">
        <f t="shared" si="0"/>
        <v>CN_11_09_CO_IMG08_small</v>
      </c>
      <c r="G17" s="70" t="str">
        <f>IF(F17&lt;&gt;"",IF($G$4="Recurso",IF(LEFT($G$5,1)="M",VLOOKUP($G$5,'Definición técnica de imagenes'!$A$3:$G$17,5,FALSE),IF($G$5="F1",'Definición técnica de imagenes'!$E$15,'Definición técnica de imagenes'!$F$13)),'Definición técnica de imagenes'!$E$16),"")</f>
        <v>526 x 370 px</v>
      </c>
      <c r="H17" s="70" t="str">
        <f t="shared" si="1"/>
        <v>CN_11_09_CO_IMG08_zoom</v>
      </c>
      <c r="I17" s="70" t="str">
        <f>IF(OR(B17&lt;&gt;"",J17&lt;&gt;""),IF($G$4="Recurso",IF(LEFT($G$5,1)="M",IF(VLOOKUP($G$5,'Definición técnica de imagenes'!$A$3:$G$17,6,FALSE)=0,"",VLOOKUP($G$5,'Definición técnica de imagenes'!$A$3:$G$17,6,FALSE)),IF($G$5="F1","","")),'Definición técnica de imagenes'!$F$16),"")</f>
        <v>800 x 600 px</v>
      </c>
      <c r="J17" s="88" t="s">
        <v>210</v>
      </c>
      <c r="K17" s="69"/>
    </row>
    <row r="18" spans="1:11" s="12" customFormat="1" ht="105.75" customHeight="1" x14ac:dyDescent="0.25">
      <c r="A18" s="73" t="s">
        <v>227</v>
      </c>
      <c r="B18" s="76" t="s">
        <v>162</v>
      </c>
      <c r="C18" s="66" t="str">
        <f t="shared" si="2"/>
        <v>Cuaderno de Estudio</v>
      </c>
      <c r="D18" s="70" t="s">
        <v>150</v>
      </c>
      <c r="E18" s="70" t="s">
        <v>161</v>
      </c>
      <c r="F18" s="70" t="str">
        <f t="shared" si="0"/>
        <v>CN_11_09_CO_IMG09_small</v>
      </c>
      <c r="G18" s="70" t="str">
        <f>IF(F18&lt;&gt;"",IF($G$4="Recurso",IF(LEFT($G$5,1)="M",VLOOKUP($G$5,'Definición técnica de imagenes'!$A$3:$G$17,5,FALSE),IF($G$5="F1",'Definición técnica de imagenes'!$E$15,'Definición técnica de imagenes'!$F$13)),'Definición técnica de imagenes'!$E$16),"")</f>
        <v>526 x 370 px</v>
      </c>
      <c r="H18" s="70" t="str">
        <f t="shared" si="1"/>
        <v>CN_11_09_CO_IMG09_zoom</v>
      </c>
      <c r="I18" s="70" t="str">
        <f>IF(OR(B18&lt;&gt;"",J18&lt;&gt;""),IF($G$4="Recurso",IF(LEFT($G$5,1)="M",IF(VLOOKUP($G$5,'Definición técnica de imagenes'!$A$3:$G$17,6,FALSE)=0,"",VLOOKUP($G$5,'Definición técnica de imagenes'!$A$3:$G$17,6,FALSE)),IF($G$5="F1","","")),'Definición técnica de imagenes'!$F$16),"")</f>
        <v>800 x 600 px</v>
      </c>
      <c r="J18" s="88" t="s">
        <v>163</v>
      </c>
      <c r="K18" s="69"/>
    </row>
    <row r="19" spans="1:11" s="12" customFormat="1" ht="165" customHeight="1" x14ac:dyDescent="0.3">
      <c r="A19" s="73" t="s">
        <v>228</v>
      </c>
      <c r="B19" s="75" t="s">
        <v>162</v>
      </c>
      <c r="C19" s="66" t="str">
        <f t="shared" si="2"/>
        <v>Cuaderno de Estudio</v>
      </c>
      <c r="D19" s="70" t="s">
        <v>150</v>
      </c>
      <c r="E19" s="70" t="s">
        <v>151</v>
      </c>
      <c r="F19" s="70" t="str">
        <f t="shared" si="0"/>
        <v>CN_11_09_CO_IMG10_small</v>
      </c>
      <c r="G19" s="70" t="str">
        <f>IF(F19&lt;&gt;"",IF($G$4="Recurso",IF(LEFT($G$5,1)="M",VLOOKUP($G$5,'Definición técnica de imagenes'!$A$3:$G$17,5,FALSE),IF($G$5="F1",'Definición técnica de imagenes'!$E$15,'Definición técnica de imagenes'!$F$13)),'Definición técnica de imagenes'!$E$16),"")</f>
        <v>526 x 370 px</v>
      </c>
      <c r="H19" s="70" t="str">
        <f t="shared" si="1"/>
        <v>CN_11_09_CO_IMG10_zoom</v>
      </c>
      <c r="I19" s="70" t="str">
        <f>IF(OR(B19&lt;&gt;"",J19&lt;&gt;""),IF($G$4="Recurso",IF(LEFT($G$5,1)="M",IF(VLOOKUP($G$5,'Definición técnica de imagenes'!$A$3:$G$17,6,FALSE)=0,"",VLOOKUP($G$5,'Definición técnica de imagenes'!$A$3:$G$17,6,FALSE)),IF($G$5="F1","","")),'Definición técnica de imagenes'!$F$16),"")</f>
        <v>800 x 600 px</v>
      </c>
      <c r="J19" s="88" t="s">
        <v>211</v>
      </c>
      <c r="K19" s="77"/>
    </row>
    <row r="20" spans="1:11" s="12" customFormat="1" ht="109.5" customHeight="1" x14ac:dyDescent="0.25">
      <c r="A20" s="73" t="s">
        <v>229</v>
      </c>
      <c r="B20" s="76" t="s">
        <v>162</v>
      </c>
      <c r="C20" s="66" t="str">
        <f t="shared" si="2"/>
        <v>Cuaderno de Estudio</v>
      </c>
      <c r="D20" s="70" t="s">
        <v>150</v>
      </c>
      <c r="E20" s="70" t="s">
        <v>151</v>
      </c>
      <c r="F20" s="70" t="str">
        <f t="shared" si="0"/>
        <v>CN_11_09_CO_IMG11_small</v>
      </c>
      <c r="G20" s="70" t="str">
        <f>IF(F20&lt;&gt;"",IF($G$4="Recurso",IF(LEFT($G$5,1)="M",VLOOKUP($G$5,'Definición técnica de imagenes'!$A$3:$G$17,5,FALSE),IF($G$5="F1",'Definición técnica de imagenes'!$E$15,'Definición técnica de imagenes'!$F$13)),'Definición técnica de imagenes'!$E$16),"")</f>
        <v>526 x 370 px</v>
      </c>
      <c r="H20" s="70" t="str">
        <f t="shared" si="1"/>
        <v>CN_11_09_CO_IMG11_zoom</v>
      </c>
      <c r="I20" s="70" t="str">
        <f>IF(OR(B20&lt;&gt;"",J20&lt;&gt;""),IF($G$4="Recurso",IF(LEFT($G$5,1)="M",IF(VLOOKUP($G$5,'Definición técnica de imagenes'!$A$3:$G$17,6,FALSE)=0,"",VLOOKUP($G$5,'Definición técnica de imagenes'!$A$3:$G$17,6,FALSE)),IF($G$5="F1","","")),'Definición técnica de imagenes'!$F$16),"")</f>
        <v>800 x 600 px</v>
      </c>
      <c r="J20" s="89" t="s">
        <v>212</v>
      </c>
      <c r="K20" s="69"/>
    </row>
    <row r="21" spans="1:11" s="12" customFormat="1" ht="42" x14ac:dyDescent="0.3">
      <c r="A21" s="73" t="s">
        <v>230</v>
      </c>
      <c r="B21" s="78" t="s">
        <v>206</v>
      </c>
      <c r="C21" s="66" t="s">
        <v>147</v>
      </c>
      <c r="D21" s="70" t="s">
        <v>152</v>
      </c>
      <c r="E21" s="70"/>
      <c r="F21" s="70" t="str">
        <f t="shared" si="0"/>
        <v>CN_11_09_CO_IMG12_small</v>
      </c>
      <c r="G21" s="70" t="str">
        <f>IF(F21&lt;&gt;"",IF($G$4="Recurso",IF(LEFT($G$5,1)="M",VLOOKUP($G$5,'Definición técnica de imagenes'!$A$3:$G$17,5,FALSE),IF($G$5="F1",'Definición técnica de imagenes'!$E$15,'Definición técnica de imagenes'!$F$13)),'Definición técnica de imagenes'!$E$16),"")</f>
        <v>526 x 370 px</v>
      </c>
      <c r="H21" s="70" t="str">
        <f t="shared" si="1"/>
        <v>CN_11_09_CO_IMG12_zoom</v>
      </c>
      <c r="I21" s="70" t="str">
        <f>IF(OR(B21&lt;&gt;"",J21&lt;&gt;""),IF($G$4="Recurso",IF(LEFT($G$5,1)="M",IF(VLOOKUP($G$5,'Definición técnica de imagenes'!$A$3:$G$17,6,FALSE)=0,"",VLOOKUP($G$5,'Definición técnica de imagenes'!$A$3:$G$17,6,FALSE)),IF($G$5="F1","","")),'Definición técnica de imagenes'!$F$16),"")</f>
        <v>800 x 600 px</v>
      </c>
      <c r="J21" s="82" t="s">
        <v>180</v>
      </c>
      <c r="K21" s="69" t="s">
        <v>164</v>
      </c>
    </row>
    <row r="22" spans="1:11" s="12" customFormat="1" ht="222.75" customHeight="1" x14ac:dyDescent="0.25">
      <c r="A22" s="127" t="s">
        <v>231</v>
      </c>
      <c r="B22" s="133" t="s">
        <v>165</v>
      </c>
      <c r="C22" s="129" t="str">
        <f t="shared" si="2"/>
        <v>Cuaderno de Estudio</v>
      </c>
      <c r="D22" s="130" t="s">
        <v>150</v>
      </c>
      <c r="E22" s="130" t="s">
        <v>151</v>
      </c>
      <c r="F22" s="130" t="str">
        <f t="shared" si="0"/>
        <v>CN_11_09_CO_IMG13_small</v>
      </c>
      <c r="G22" s="130" t="str">
        <f>IF(F22&lt;&gt;"",IF($G$4="Recurso",IF(LEFT($G$5,1)="M",VLOOKUP($G$5,'Definición técnica de imagenes'!$A$3:$G$17,5,FALSE),IF($G$5="F1",'Definición técnica de imagenes'!$E$15,'Definición técnica de imagenes'!$F$13)),'Definición técnica de imagenes'!$E$16),"")</f>
        <v>526 x 370 px</v>
      </c>
      <c r="H22" s="130" t="str">
        <f t="shared" si="1"/>
        <v>CN_11_09_CO_IMG13_zoom</v>
      </c>
      <c r="I22" s="130" t="str">
        <f>IF(OR(B22&lt;&gt;"",J22&lt;&gt;""),IF($G$4="Recurso",IF(LEFT($G$5,1)="M",IF(VLOOKUP($G$5,'Definición técnica de imagenes'!$A$3:$G$17,6,FALSE)=0,"",VLOOKUP($G$5,'Definición técnica de imagenes'!$A$3:$G$17,6,FALSE)),IF($G$5="F1","","")),'Definición técnica de imagenes'!$F$16),"")</f>
        <v>800 x 600 px</v>
      </c>
      <c r="J22" s="132" t="s">
        <v>181</v>
      </c>
      <c r="K22" s="134" t="s">
        <v>253</v>
      </c>
    </row>
    <row r="23" spans="1:11" s="12" customFormat="1" ht="78" customHeight="1" x14ac:dyDescent="0.3">
      <c r="A23" s="73" t="s">
        <v>232</v>
      </c>
      <c r="B23" s="71" t="s">
        <v>206</v>
      </c>
      <c r="C23" s="71" t="s">
        <v>147</v>
      </c>
      <c r="D23" s="70" t="s">
        <v>152</v>
      </c>
      <c r="E23" s="70"/>
      <c r="F23" s="70" t="str">
        <f t="shared" si="0"/>
        <v>CN_11_09_CO_IMG14_small</v>
      </c>
      <c r="G23" s="70" t="str">
        <f>IF(F23&lt;&gt;"",IF($G$4="Recurso",IF(LEFT($G$5,1)="M",VLOOKUP($G$5,'Definición técnica de imagenes'!$A$3:$G$17,5,FALSE),IF($G$5="F1",'Definición técnica de imagenes'!$E$15,'Definición técnica de imagenes'!$F$13)),'Definición técnica de imagenes'!$E$16),"")</f>
        <v>526 x 370 px</v>
      </c>
      <c r="H23" s="70" t="str">
        <f t="shared" si="1"/>
        <v>CN_11_09_CO_IMG14_zoom</v>
      </c>
      <c r="I23" s="70" t="str">
        <f>IF(OR(B23&lt;&gt;"",J23&lt;&gt;""),IF($G$4="Recurso",IF(LEFT($G$5,1)="M",IF(VLOOKUP($G$5,'Definición técnica de imagenes'!$A$3:$G$17,6,FALSE)=0,"",VLOOKUP($G$5,'Definición técnica de imagenes'!$A$3:$G$17,6,FALSE)),IF($G$5="F1","","")),'Definición técnica de imagenes'!$F$16),"")</f>
        <v>800 x 600 px</v>
      </c>
      <c r="J23" s="82" t="s">
        <v>166</v>
      </c>
      <c r="K23" s="67" t="s">
        <v>197</v>
      </c>
    </row>
    <row r="24" spans="1:11" s="12" customFormat="1" ht="135.75" customHeight="1" x14ac:dyDescent="0.25">
      <c r="A24" s="73" t="s">
        <v>233</v>
      </c>
      <c r="B24" s="66" t="s">
        <v>206</v>
      </c>
      <c r="C24" s="66" t="s">
        <v>147</v>
      </c>
      <c r="D24" s="70" t="s">
        <v>152</v>
      </c>
      <c r="E24" s="70"/>
      <c r="F24" s="70" t="str">
        <f t="shared" si="0"/>
        <v>CN_11_09_CO_IMG15_small</v>
      </c>
      <c r="G24" s="70" t="str">
        <f>IF(F24&lt;&gt;"",IF($G$4="Recurso",IF(LEFT($G$5,1)="M",VLOOKUP($G$5,'Definición técnica de imagenes'!$A$3:$G$17,5,FALSE),IF($G$5="F1",'Definición técnica de imagenes'!$E$15,'Definición técnica de imagenes'!$F$13)),'Definición técnica de imagenes'!$E$16),"")</f>
        <v>526 x 370 px</v>
      </c>
      <c r="H24" s="70" t="str">
        <f t="shared" si="1"/>
        <v>CN_11_09_CO_IMG15_zoom</v>
      </c>
      <c r="I24" s="70" t="str">
        <f>IF(OR(B24&lt;&gt;"",J24&lt;&gt;""),IF($G$4="Recurso",IF(LEFT($G$5,1)="M",IF(VLOOKUP($G$5,'Definición técnica de imagenes'!$A$3:$G$17,6,FALSE)=0,"",VLOOKUP($G$5,'Definición técnica de imagenes'!$A$3:$G$17,6,FALSE)),IF($G$5="F1","","")),'Definición técnica de imagenes'!$F$16),"")</f>
        <v>800 x 600 px</v>
      </c>
      <c r="J24" s="87" t="s">
        <v>182</v>
      </c>
      <c r="K24" s="68" t="s">
        <v>198</v>
      </c>
    </row>
    <row r="25" spans="1:11" s="12" customFormat="1" ht="232.5" customHeight="1" x14ac:dyDescent="0.25">
      <c r="A25" s="127" t="s">
        <v>234</v>
      </c>
      <c r="B25" s="128" t="s">
        <v>168</v>
      </c>
      <c r="C25" s="128" t="s">
        <v>147</v>
      </c>
      <c r="D25" s="130" t="s">
        <v>150</v>
      </c>
      <c r="E25" s="130" t="s">
        <v>151</v>
      </c>
      <c r="F25" s="130" t="str">
        <f t="shared" si="0"/>
        <v>CN_11_09_CO_IMG16_small</v>
      </c>
      <c r="G25" s="130" t="str">
        <f>IF(F25&lt;&gt;"",IF($G$4="Recurso",IF(LEFT($G$5,1)="M",VLOOKUP($G$5,'Definición técnica de imagenes'!$A$3:$G$17,5,FALSE),IF($G$5="F1",'Definición técnica de imagenes'!$E$15,'Definición técnica de imagenes'!$F$13)),'Definición técnica de imagenes'!$E$16),"")</f>
        <v>526 x 370 px</v>
      </c>
      <c r="H25" s="130" t="str">
        <f t="shared" si="1"/>
        <v>CN_11_09_CO_IMG16_zoom</v>
      </c>
      <c r="I25" s="130" t="str">
        <f>IF(OR(B25&lt;&gt;"",J25&lt;&gt;""),IF($G$4="Recurso",IF(LEFT($G$5,1)="M",IF(VLOOKUP($G$5,'Definición técnica de imagenes'!$A$3:$G$17,6,FALSE)=0,"",VLOOKUP($G$5,'Definición técnica de imagenes'!$A$3:$G$17,6,FALSE)),IF($G$5="F1","","")),'Definición técnica de imagenes'!$F$16),"")</f>
        <v>800 x 600 px</v>
      </c>
      <c r="J25" s="132" t="s">
        <v>183</v>
      </c>
      <c r="K25" s="134" t="s">
        <v>252</v>
      </c>
    </row>
    <row r="26" spans="1:11" s="12" customFormat="1" ht="145.5" customHeight="1" x14ac:dyDescent="0.25">
      <c r="A26" s="73" t="s">
        <v>235</v>
      </c>
      <c r="B26" s="79" t="s">
        <v>194</v>
      </c>
      <c r="C26" s="71" t="s">
        <v>147</v>
      </c>
      <c r="D26" s="70" t="s">
        <v>150</v>
      </c>
      <c r="E26" s="70" t="s">
        <v>151</v>
      </c>
      <c r="F26" s="70" t="str">
        <f t="shared" si="0"/>
        <v>CN_11_09_CO_IMG17_small</v>
      </c>
      <c r="G26" s="70" t="str">
        <f>IF(F26&lt;&gt;"",IF($G$4="Recurso",IF(LEFT($G$5,1)="M",VLOOKUP($G$5,'Definición técnica de imagenes'!$A$3:$G$17,5,FALSE),IF($G$5="F1",'Definición técnica de imagenes'!$E$15,'Definición técnica de imagenes'!$F$13)),'Definición técnica de imagenes'!$E$16),"")</f>
        <v>526 x 370 px</v>
      </c>
      <c r="H26" s="70" t="str">
        <f t="shared" si="1"/>
        <v>CN_11_09_CO_IMG17_zoom</v>
      </c>
      <c r="I26" s="70" t="str">
        <f>IF(OR(B26&lt;&gt;"",J26&lt;&gt;""),IF($G$4="Recurso",IF(LEFT($G$5,1)="M",IF(VLOOKUP($G$5,'Definición técnica de imagenes'!$A$3:$G$17,6,FALSE)=0,"",VLOOKUP($G$5,'Definición técnica de imagenes'!$A$3:$G$17,6,FALSE)),IF($G$5="F1","","")),'Definición técnica de imagenes'!$F$16),"")</f>
        <v>800 x 600 px</v>
      </c>
      <c r="J26" s="87" t="s">
        <v>213</v>
      </c>
      <c r="K26" s="67"/>
    </row>
    <row r="27" spans="1:11" s="12" customFormat="1" ht="112.5" customHeight="1" x14ac:dyDescent="0.3">
      <c r="A27" s="73" t="s">
        <v>236</v>
      </c>
      <c r="B27" s="80" t="s">
        <v>199</v>
      </c>
      <c r="C27" s="71" t="s">
        <v>147</v>
      </c>
      <c r="D27" s="70" t="s">
        <v>150</v>
      </c>
      <c r="E27" s="70" t="s">
        <v>151</v>
      </c>
      <c r="F27" s="70" t="str">
        <f t="shared" si="0"/>
        <v>CN_11_09_CO_IMG18_small</v>
      </c>
      <c r="G27" s="70" t="str">
        <f>IF(F27&lt;&gt;"",IF($G$4="Recurso",IF(LEFT($G$5,1)="M",VLOOKUP($G$5,'Definición técnica de imagenes'!$A$3:$G$17,5,FALSE),IF($G$5="F1",'Definición técnica de imagenes'!$E$15,'Definición técnica de imagenes'!$F$13)),'Definición técnica de imagenes'!$E$16),"")</f>
        <v>526 x 370 px</v>
      </c>
      <c r="H27" s="70" t="str">
        <f t="shared" si="1"/>
        <v>CN_11_09_CO_IMG18_zoom</v>
      </c>
      <c r="I27" s="70" t="str">
        <f>IF(OR(B27&lt;&gt;"",J27&lt;&gt;""),IF($G$4="Recurso",IF(LEFT($G$5,1)="M",IF(VLOOKUP($G$5,'Definición técnica de imagenes'!$A$3:$G$17,6,FALSE)=0,"",VLOOKUP($G$5,'Definición técnica de imagenes'!$A$3:$G$17,6,FALSE)),IF($G$5="F1","","")),'Definición técnica de imagenes'!$F$16),"")</f>
        <v>800 x 600 px</v>
      </c>
      <c r="J27" s="89" t="s">
        <v>169</v>
      </c>
      <c r="K27" s="67"/>
    </row>
    <row r="28" spans="1:11" s="12" customFormat="1" ht="190.5" customHeight="1" x14ac:dyDescent="0.25">
      <c r="A28" s="73" t="s">
        <v>237</v>
      </c>
      <c r="B28" s="75" t="s">
        <v>171</v>
      </c>
      <c r="C28" s="66" t="s">
        <v>147</v>
      </c>
      <c r="D28" s="70" t="s">
        <v>152</v>
      </c>
      <c r="E28" s="70" t="s">
        <v>151</v>
      </c>
      <c r="F28" s="70" t="str">
        <f t="shared" si="0"/>
        <v>CN_11_09_CO_IMG19_small</v>
      </c>
      <c r="G28" s="70" t="str">
        <f>IF(F28&lt;&gt;"",IF($G$4="Recurso",IF(LEFT($G$5,1)="M",VLOOKUP($G$5,'Definición técnica de imagenes'!$A$3:$G$17,5,FALSE),IF($G$5="F1",'Definición técnica de imagenes'!$E$15,'Definición técnica de imagenes'!$F$13)),'Definición técnica de imagenes'!$E$16),"")</f>
        <v>526 x 370 px</v>
      </c>
      <c r="H28" s="70" t="str">
        <f t="shared" si="1"/>
        <v>CN_11_09_CO_IMG19_zoom</v>
      </c>
      <c r="I28" s="70" t="str">
        <f>IF(OR(B28&lt;&gt;"",J28&lt;&gt;""),IF($G$4="Recurso",IF(LEFT($G$5,1)="M",IF(VLOOKUP($G$5,'Definición técnica de imagenes'!$A$3:$G$17,6,FALSE)=0,"",VLOOKUP($G$5,'Definición técnica de imagenes'!$A$3:$G$17,6,FALSE)),IF($G$5="F1","","")),'Definición técnica de imagenes'!$F$16),"")</f>
        <v>800 x 600 px</v>
      </c>
      <c r="J28" s="86" t="s">
        <v>214</v>
      </c>
      <c r="K28" s="89" t="s">
        <v>202</v>
      </c>
    </row>
    <row r="29" spans="1:11" s="12" customFormat="1" ht="81" x14ac:dyDescent="0.25">
      <c r="A29" s="73" t="s">
        <v>238</v>
      </c>
      <c r="B29" s="71" t="s">
        <v>170</v>
      </c>
      <c r="C29" s="71" t="s">
        <v>147</v>
      </c>
      <c r="D29" s="70" t="s">
        <v>150</v>
      </c>
      <c r="E29" s="70" t="s">
        <v>151</v>
      </c>
      <c r="F29" s="70" t="str">
        <f t="shared" si="0"/>
        <v>CN_11_09_CO_IMG20_small</v>
      </c>
      <c r="G29" s="70" t="str">
        <f>IF(F29&lt;&gt;"",IF($G$4="Recurso",IF(LEFT($G$5,1)="M",VLOOKUP($G$5,'Definición técnica de imagenes'!$A$3:$G$17,5,FALSE),IF($G$5="F1",'Definición técnica de imagenes'!$E$15,'Definición técnica de imagenes'!$F$13)),'Definición técnica de imagenes'!$E$16),"")</f>
        <v>526 x 370 px</v>
      </c>
      <c r="H29" s="70" t="str">
        <f t="shared" si="1"/>
        <v>CN_11_09_CO_IMG20_zoom</v>
      </c>
      <c r="I29" s="70" t="str">
        <f>IF(OR(B29&lt;&gt;"",J29&lt;&gt;""),IF($G$4="Recurso",IF(LEFT($G$5,1)="M",IF(VLOOKUP($G$5,'Definición técnica de imagenes'!$A$3:$G$17,6,FALSE)=0,"",VLOOKUP($G$5,'Definición técnica de imagenes'!$A$3:$G$17,6,FALSE)),IF($G$5="F1","","")),'Definición técnica de imagenes'!$F$16),"")</f>
        <v>800 x 600 px</v>
      </c>
      <c r="J29" s="86" t="s">
        <v>172</v>
      </c>
      <c r="K29" s="67"/>
    </row>
    <row r="30" spans="1:11" s="12" customFormat="1" ht="94.5" x14ac:dyDescent="0.25">
      <c r="A30" s="73" t="s">
        <v>239</v>
      </c>
      <c r="B30" s="75" t="s">
        <v>215</v>
      </c>
      <c r="C30" s="71" t="s">
        <v>147</v>
      </c>
      <c r="D30" s="70" t="s">
        <v>150</v>
      </c>
      <c r="E30" s="70" t="s">
        <v>151</v>
      </c>
      <c r="F30" s="70" t="str">
        <f t="shared" si="0"/>
        <v>CN_11_09_CO_IMG21_small</v>
      </c>
      <c r="G30" s="70" t="str">
        <f>IF(F30&lt;&gt;"",IF($G$4="Recurso",IF(LEFT($G$5,1)="M",VLOOKUP($G$5,'Definición técnica de imagenes'!$A$3:$G$17,5,FALSE),IF($G$5="F1",'Definición técnica de imagenes'!$E$15,'Definición técnica de imagenes'!$F$13)),'Definición técnica de imagenes'!$E$16),"")</f>
        <v>526 x 370 px</v>
      </c>
      <c r="H30" s="70" t="str">
        <f t="shared" si="1"/>
        <v>CN_11_09_CO_IMG21_zoom</v>
      </c>
      <c r="I30" s="70" t="str">
        <f>IF(OR(B30&lt;&gt;"",J30&lt;&gt;""),IF($G$4="Recurso",IF(LEFT($G$5,1)="M",IF(VLOOKUP($G$5,'Definición técnica de imagenes'!$A$3:$G$17,6,FALSE)=0,"",VLOOKUP($G$5,'Definición técnica de imagenes'!$A$3:$G$17,6,FALSE)),IF($G$5="F1","","")),'Definición técnica de imagenes'!$F$16),"")</f>
        <v>800 x 600 px</v>
      </c>
      <c r="J30" s="83" t="s">
        <v>173</v>
      </c>
      <c r="K30" s="67"/>
    </row>
    <row r="31" spans="1:11" s="12" customFormat="1" ht="167.25" customHeight="1" x14ac:dyDescent="0.25">
      <c r="A31" s="73" t="s">
        <v>240</v>
      </c>
      <c r="B31" s="76" t="s">
        <v>195</v>
      </c>
      <c r="C31" s="71" t="s">
        <v>147</v>
      </c>
      <c r="D31" s="70" t="s">
        <v>150</v>
      </c>
      <c r="E31" s="70" t="s">
        <v>151</v>
      </c>
      <c r="F31" s="70" t="str">
        <f t="shared" si="0"/>
        <v>CN_11_09_CO_IMG22_small</v>
      </c>
      <c r="G31" s="70" t="str">
        <f>IF(F31&lt;&gt;"",IF($G$4="Recurso",IF(LEFT($G$5,1)="M",VLOOKUP($G$5,'Definición técnica de imagenes'!$A$3:$G$17,5,FALSE),IF($G$5="F1",'Definición técnica de imagenes'!$E$15,'Definición técnica de imagenes'!$F$13)),'Definición técnica de imagenes'!$E$16),"")</f>
        <v>526 x 370 px</v>
      </c>
      <c r="H31" s="70" t="str">
        <f t="shared" si="1"/>
        <v>CN_11_09_CO_IMG22_zoom</v>
      </c>
      <c r="I31" s="70" t="str">
        <f>IF(OR(B31&lt;&gt;"",J31&lt;&gt;""),IF($G$4="Recurso",IF(LEFT($G$5,1)="M",IF(VLOOKUP($G$5,'Definición técnica de imagenes'!$A$3:$G$17,6,FALSE)=0,"",VLOOKUP($G$5,'Definición técnica de imagenes'!$A$3:$G$17,6,FALSE)),IF($G$5="F1","","")),'Definición técnica de imagenes'!$F$16),"")</f>
        <v>800 x 600 px</v>
      </c>
      <c r="J31" s="86" t="s">
        <v>174</v>
      </c>
      <c r="K31" s="67"/>
    </row>
    <row r="32" spans="1:11" s="12" customFormat="1" ht="185.25" customHeight="1" x14ac:dyDescent="0.25">
      <c r="A32" s="73" t="s">
        <v>241</v>
      </c>
      <c r="B32" s="71" t="s">
        <v>207</v>
      </c>
      <c r="C32" s="71" t="s">
        <v>147</v>
      </c>
      <c r="D32" s="70" t="s">
        <v>152</v>
      </c>
      <c r="E32" s="70" t="s">
        <v>151</v>
      </c>
      <c r="F32" s="70" t="str">
        <f t="shared" si="0"/>
        <v>CN_11_09_CO_IMG23_small</v>
      </c>
      <c r="G32" s="70" t="str">
        <f>IF(F32&lt;&gt;"",IF($G$4="Recurso",IF(LEFT($G$5,1)="M",VLOOKUP($G$5,'Definición técnica de imagenes'!$A$3:$G$17,5,FALSE),IF($G$5="F1",'Definición técnica de imagenes'!$E$15,'Definición técnica de imagenes'!$F$13)),'Definición técnica de imagenes'!$E$16),"")</f>
        <v>526 x 370 px</v>
      </c>
      <c r="H32" s="70" t="str">
        <f t="shared" si="1"/>
        <v>CN_11_09_CO_IMG23_zoom</v>
      </c>
      <c r="I32" s="70" t="str">
        <f>IF(OR(B32&lt;&gt;"",J32&lt;&gt;""),IF($G$4="Recurso",IF(LEFT($G$5,1)="M",IF(VLOOKUP($G$5,'Definición técnica de imagenes'!$A$3:$G$17,6,FALSE)=0,"",VLOOKUP($G$5,'Definición técnica de imagenes'!$A$3:$G$17,6,FALSE)),IF($G$5="F1","","")),'Definición técnica de imagenes'!$F$16),"")</f>
        <v>800 x 600 px</v>
      </c>
      <c r="J32" s="89" t="s">
        <v>175</v>
      </c>
      <c r="K32" s="67" t="s">
        <v>177</v>
      </c>
    </row>
    <row r="33" spans="1:11" s="12" customFormat="1" ht="141.75" customHeight="1" x14ac:dyDescent="0.25">
      <c r="A33" s="73" t="s">
        <v>242</v>
      </c>
      <c r="B33" s="71" t="s">
        <v>206</v>
      </c>
      <c r="C33" s="71" t="s">
        <v>147</v>
      </c>
      <c r="D33" s="70" t="s">
        <v>152</v>
      </c>
      <c r="E33" s="70" t="s">
        <v>151</v>
      </c>
      <c r="F33" s="70" t="str">
        <f t="shared" si="0"/>
        <v>CN_11_09_CO_IMG24_small</v>
      </c>
      <c r="G33" s="70" t="str">
        <f>IF(F33&lt;&gt;"",IF($G$4="Recurso",IF(LEFT($G$5,1)="M",VLOOKUP($G$5,'Definición técnica de imagenes'!$A$3:$G$17,5,FALSE),IF($G$5="F1",'Definición técnica de imagenes'!$E$15,'Definición técnica de imagenes'!$F$13)),'Definición técnica de imagenes'!$E$16),"")</f>
        <v>526 x 370 px</v>
      </c>
      <c r="H33" s="70" t="str">
        <f t="shared" si="1"/>
        <v>CN_11_09_CO_IMG24_zoom</v>
      </c>
      <c r="I33" s="70" t="str">
        <f>IF(OR(B33&lt;&gt;"",J33&lt;&gt;""),IF($G$4="Recurso",IF(LEFT($G$5,1)="M",IF(VLOOKUP($G$5,'Definición técnica de imagenes'!$A$3:$G$17,6,FALSE)=0,"",VLOOKUP($G$5,'Definición técnica de imagenes'!$A$3:$G$17,6,FALSE)),IF($G$5="F1","","")),'Definición técnica de imagenes'!$F$16),"")</f>
        <v>800 x 600 px</v>
      </c>
      <c r="J33" s="86" t="s">
        <v>176</v>
      </c>
      <c r="K33" s="67" t="s">
        <v>179</v>
      </c>
    </row>
    <row r="34" spans="1:11" s="12" customFormat="1" ht="193.5" customHeight="1" x14ac:dyDescent="0.25">
      <c r="A34" s="127" t="s">
        <v>243</v>
      </c>
      <c r="B34" s="128" t="s">
        <v>208</v>
      </c>
      <c r="C34" s="128" t="s">
        <v>147</v>
      </c>
      <c r="D34" s="130" t="s">
        <v>152</v>
      </c>
      <c r="E34" s="130" t="s">
        <v>151</v>
      </c>
      <c r="F34" s="130" t="str">
        <f t="shared" si="0"/>
        <v>CN_11_09_CO_IMG25_small</v>
      </c>
      <c r="G34" s="130" t="str">
        <f>IF(F34&lt;&gt;"",IF($G$4="Recurso",IF(LEFT($G$5,1)="M",VLOOKUP($G$5,'Definición técnica de imagenes'!$A$3:$G$17,5,FALSE),IF($G$5="F1",'Definición técnica de imagenes'!$E$15,'Definición técnica de imagenes'!$F$13)),'Definición técnica de imagenes'!$E$16),"")</f>
        <v>526 x 370 px</v>
      </c>
      <c r="H34" s="130" t="str">
        <f t="shared" si="1"/>
        <v>CN_11_09_CO_IMG25_zoom</v>
      </c>
      <c r="I34" s="130" t="str">
        <f>IF(OR(B34&lt;&gt;"",J34&lt;&gt;""),IF($G$4="Recurso",IF(LEFT($G$5,1)="M",IF(VLOOKUP($G$5,'Definición técnica de imagenes'!$A$3:$G$17,6,FALSE)=0,"",VLOOKUP($G$5,'Definición técnica de imagenes'!$A$3:$G$17,6,FALSE)),IF($G$5="F1","","")),'Definición técnica de imagenes'!$F$16),"")</f>
        <v>800 x 600 px</v>
      </c>
      <c r="J34" s="135" t="s">
        <v>178</v>
      </c>
      <c r="K34" s="134" t="s">
        <v>254</v>
      </c>
    </row>
    <row r="35" spans="1:11" s="12" customFormat="1" ht="122.25" customHeight="1" x14ac:dyDescent="0.25">
      <c r="A35" s="73" t="s">
        <v>244</v>
      </c>
      <c r="B35" s="81" t="s">
        <v>184</v>
      </c>
      <c r="C35" s="66" t="s">
        <v>147</v>
      </c>
      <c r="D35" s="70" t="s">
        <v>150</v>
      </c>
      <c r="E35" s="70" t="s">
        <v>161</v>
      </c>
      <c r="F35" s="70" t="str">
        <f t="shared" si="0"/>
        <v>CN_11_09_CO_IMG26_small</v>
      </c>
      <c r="G35" s="70" t="str">
        <f>IF(F35&lt;&gt;"",IF($G$4="Recurso",IF(LEFT($G$5,1)="M",VLOOKUP($G$5,'Definición técnica de imagenes'!$A$3:$G$17,5,FALSE),IF($G$5="F1",'Definición técnica de imagenes'!$E$15,'Definición técnica de imagenes'!$F$13)),'Definición técnica de imagenes'!$E$16),"")</f>
        <v>526 x 370 px</v>
      </c>
      <c r="H35" s="70" t="str">
        <f t="shared" si="1"/>
        <v>CN_11_09_CO_IMG26_zoom</v>
      </c>
      <c r="I35" s="70" t="str">
        <f>IF(OR(B35&lt;&gt;"",J35&lt;&gt;""),IF($G$4="Recurso",IF(LEFT($G$5,1)="M",IF(VLOOKUP($G$5,'Definición técnica de imagenes'!$A$3:$G$17,6,FALSE)=0,"",VLOOKUP($G$5,'Definición técnica de imagenes'!$A$3:$G$17,6,FALSE)),IF($G$5="F1","","")),'Definición técnica de imagenes'!$F$16),"")</f>
        <v>800 x 600 px</v>
      </c>
      <c r="J35" s="87" t="s">
        <v>186</v>
      </c>
      <c r="K35" s="68"/>
    </row>
    <row r="36" spans="1:11" s="12" customFormat="1" ht="93.75" customHeight="1" x14ac:dyDescent="0.25">
      <c r="A36" s="73" t="s">
        <v>245</v>
      </c>
      <c r="B36" s="81" t="s">
        <v>185</v>
      </c>
      <c r="C36" s="72" t="s">
        <v>147</v>
      </c>
      <c r="D36" s="70" t="s">
        <v>150</v>
      </c>
      <c r="E36" s="70" t="s">
        <v>161</v>
      </c>
      <c r="F36" s="70" t="str">
        <f t="shared" si="0"/>
        <v>CN_11_09_CO_IMG27_small</v>
      </c>
      <c r="G36" s="70" t="str">
        <f>IF(F36&lt;&gt;"",IF($G$4="Recurso",IF(LEFT($G$5,1)="M",VLOOKUP($G$5,'Definición técnica de imagenes'!$A$3:$G$17,5,FALSE),IF($G$5="F1",'Definición técnica de imagenes'!$E$15,'Definición técnica de imagenes'!$F$13)),'Definición técnica de imagenes'!$E$16),"")</f>
        <v>526 x 370 px</v>
      </c>
      <c r="H36" s="70" t="str">
        <f t="shared" si="1"/>
        <v>CN_11_09_CO_IMG27_zoom</v>
      </c>
      <c r="I36" s="70" t="str">
        <f>IF(OR(B36&lt;&gt;"",J36&lt;&gt;""),IF($G$4="Recurso",IF(LEFT($G$5,1)="M",IF(VLOOKUP($G$5,'Definición técnica de imagenes'!$A$3:$G$17,6,FALSE)=0,"",VLOOKUP($G$5,'Definición técnica de imagenes'!$A$3:$G$17,6,FALSE)),IF($G$5="F1","","")),'Definición técnica de imagenes'!$F$16),"")</f>
        <v>800 x 600 px</v>
      </c>
      <c r="J36" s="87" t="s">
        <v>216</v>
      </c>
      <c r="K36" s="68"/>
    </row>
    <row r="37" spans="1:11" s="12" customFormat="1" ht="222.75" customHeight="1" x14ac:dyDescent="0.25">
      <c r="A37" s="127" t="s">
        <v>246</v>
      </c>
      <c r="B37" s="136" t="s">
        <v>187</v>
      </c>
      <c r="C37" s="129" t="s">
        <v>147</v>
      </c>
      <c r="D37" s="130" t="s">
        <v>150</v>
      </c>
      <c r="E37" s="130" t="s">
        <v>161</v>
      </c>
      <c r="F37" s="130" t="str">
        <f t="shared" si="0"/>
        <v>CN_11_09_CO_IMG28_small</v>
      </c>
      <c r="G37" s="130" t="str">
        <f>IF(F37&lt;&gt;"",IF($G$4="Recurso",IF(LEFT($G$5,1)="M",VLOOKUP($G$5,'Definición técnica de imagenes'!$A$3:$G$17,5,FALSE),IF($G$5="F1",'Definición técnica de imagenes'!$E$15,'Definición técnica de imagenes'!$F$13)),'Definición técnica de imagenes'!$E$16),"")</f>
        <v>526 x 370 px</v>
      </c>
      <c r="H37" s="130" t="str">
        <f t="shared" si="1"/>
        <v>CN_11_09_CO_IMG28_zoom</v>
      </c>
      <c r="I37" s="130" t="str">
        <f>IF(OR(B37&lt;&gt;"",J37&lt;&gt;""),IF($G$4="Recurso",IF(LEFT($G$5,1)="M",IF(VLOOKUP($G$5,'Definición técnica de imagenes'!$A$3:$G$17,6,FALSE)=0,"",VLOOKUP($G$5,'Definición técnica de imagenes'!$A$3:$G$17,6,FALSE)),IF($G$5="F1","","")),'Definición técnica de imagenes'!$F$16),"")</f>
        <v>800 x 600 px</v>
      </c>
      <c r="J37" s="137" t="s">
        <v>188</v>
      </c>
      <c r="K37" s="132" t="s">
        <v>255</v>
      </c>
    </row>
    <row r="38" spans="1:11" s="12" customFormat="1" ht="140.25" customHeight="1" x14ac:dyDescent="0.25">
      <c r="A38" s="127" t="s">
        <v>247</v>
      </c>
      <c r="B38" s="128" t="s">
        <v>206</v>
      </c>
      <c r="C38" s="138" t="s">
        <v>147</v>
      </c>
      <c r="D38" s="130" t="s">
        <v>152</v>
      </c>
      <c r="E38" s="130"/>
      <c r="F38" s="130" t="str">
        <f t="shared" si="0"/>
        <v>CN_11_09_CO_IMG29_small</v>
      </c>
      <c r="G38" s="130" t="str">
        <f>IF(F38&lt;&gt;"",IF($G$4="Recurso",IF(LEFT($G$5,1)="M",VLOOKUP($G$5,'Definición técnica de imagenes'!$A$3:$G$17,5,FALSE),IF($G$5="F1",'Definición técnica de imagenes'!$E$15,'Definición técnica de imagenes'!$F$13)),'Definición técnica de imagenes'!$E$16),"")</f>
        <v>526 x 370 px</v>
      </c>
      <c r="H38" s="130" t="str">
        <f t="shared" si="1"/>
        <v>CN_11_09_CO_IMG29_zoom</v>
      </c>
      <c r="I38" s="130" t="str">
        <f>IF(OR(B38&lt;&gt;"",J38&lt;&gt;""),IF($G$4="Recurso",IF(LEFT($G$5,1)="M",IF(VLOOKUP($G$5,'Definición técnica de imagenes'!$A$3:$G$17,6,FALSE)=0,"",VLOOKUP($G$5,'Definición técnica de imagenes'!$A$3:$G$17,6,FALSE)),IF($G$5="F1","","")),'Definición técnica de imagenes'!$F$16),"")</f>
        <v>800 x 600 px</v>
      </c>
      <c r="J38" s="139" t="s">
        <v>200</v>
      </c>
      <c r="K38" s="132" t="s">
        <v>256</v>
      </c>
    </row>
    <row r="39" spans="1:11" s="12" customFormat="1" ht="90.75" customHeight="1" x14ac:dyDescent="0.25">
      <c r="A39" s="73" t="s">
        <v>248</v>
      </c>
      <c r="B39" s="66" t="s">
        <v>206</v>
      </c>
      <c r="C39" s="66" t="s">
        <v>147</v>
      </c>
      <c r="D39" s="70" t="s">
        <v>152</v>
      </c>
      <c r="E39" s="70"/>
      <c r="F39" s="70" t="str">
        <f t="shared" si="0"/>
        <v>CN_11_09_CO_IMG30_small</v>
      </c>
      <c r="G39" s="70" t="str">
        <f>IF(F39&lt;&gt;"",IF($G$4="Recurso",IF(LEFT($G$5,1)="M",VLOOKUP($G$5,'Definición técnica de imagenes'!$A$3:$G$17,5,FALSE),IF($G$5="F1",'Definición técnica de imagenes'!$E$15,'Definición técnica de imagenes'!$F$13)),'Definición técnica de imagenes'!$E$16),"")</f>
        <v>526 x 370 px</v>
      </c>
      <c r="H39" s="70" t="str">
        <f t="shared" si="1"/>
        <v>CN_11_09_CO_IMG30_zoom</v>
      </c>
      <c r="I39" s="70" t="str">
        <f>IF(OR(B39&lt;&gt;"",J39&lt;&gt;""),IF($G$4="Recurso",IF(LEFT($G$5,1)="M",IF(VLOOKUP($G$5,'Definición técnica de imagenes'!$A$3:$G$17,6,FALSE)=0,"",VLOOKUP($G$5,'Definición técnica de imagenes'!$A$3:$G$17,6,FALSE)),IF($G$5="F1","","")),'Definición técnica de imagenes'!$F$16),"")</f>
        <v>800 x 600 px</v>
      </c>
      <c r="J39" s="91" t="s">
        <v>217</v>
      </c>
      <c r="K39" s="68" t="s">
        <v>189</v>
      </c>
    </row>
    <row r="40" spans="1:11" s="12" customFormat="1" ht="193.5" customHeight="1" x14ac:dyDescent="0.25">
      <c r="A40" s="73" t="s">
        <v>249</v>
      </c>
      <c r="B40" s="66" t="s">
        <v>209</v>
      </c>
      <c r="C40" s="66" t="s">
        <v>147</v>
      </c>
      <c r="D40" s="70" t="s">
        <v>152</v>
      </c>
      <c r="E40" s="70" t="s">
        <v>151</v>
      </c>
      <c r="F40" s="70" t="str">
        <f t="shared" si="0"/>
        <v>CN_11_09_CO_IMG31_small</v>
      </c>
      <c r="G40" s="70" t="str">
        <f>IF(F40&lt;&gt;"",IF($G$4="Recurso",IF(LEFT($G$5,1)="M",VLOOKUP($G$5,'Definición técnica de imagenes'!$A$3:$G$17,5,FALSE),IF($G$5="F1",'Definición técnica de imagenes'!$E$15,'Definición técnica de imagenes'!$F$13)),'Definición técnica de imagenes'!$E$16),"")</f>
        <v>526 x 370 px</v>
      </c>
      <c r="H40" s="70" t="str">
        <f t="shared" si="1"/>
        <v>CN_11_09_CO_IMG31_zoom</v>
      </c>
      <c r="I40" s="70" t="str">
        <f>IF(OR(B40&lt;&gt;"",J40&lt;&gt;""),IF($G$4="Recurso",IF(LEFT($G$5,1)="M",IF(VLOOKUP($G$5,'Definición técnica de imagenes'!$A$3:$G$17,6,FALSE)=0,"",VLOOKUP($G$5,'Definición técnica de imagenes'!$A$3:$G$17,6,FALSE)),IF($G$5="F1","","")),'Definición técnica de imagenes'!$F$16),"")</f>
        <v>800 x 600 px</v>
      </c>
      <c r="J40" s="87" t="s">
        <v>219</v>
      </c>
      <c r="K40" s="87" t="s">
        <v>201</v>
      </c>
    </row>
    <row r="41" spans="1:11" s="12" customFormat="1" ht="261" customHeight="1" x14ac:dyDescent="0.25">
      <c r="A41" s="127" t="s">
        <v>250</v>
      </c>
      <c r="B41" s="129" t="s">
        <v>206</v>
      </c>
      <c r="C41" s="129" t="s">
        <v>147</v>
      </c>
      <c r="D41" s="130" t="s">
        <v>152</v>
      </c>
      <c r="E41" s="130"/>
      <c r="F41" s="130" t="str">
        <f t="shared" si="0"/>
        <v>CN_11_09_CO_IMG32_small</v>
      </c>
      <c r="G41" s="130" t="str">
        <f>IF(F41&lt;&gt;"",IF($G$4="Recurso",IF(LEFT($G$5,1)="M",VLOOKUP($G$5,'Definición técnica de imagenes'!$A$3:$G$17,5,FALSE),IF($G$5="F1",'Definición técnica de imagenes'!$E$15,'Definición técnica de imagenes'!$F$13)),'Definición técnica de imagenes'!$E$16),"")</f>
        <v>526 x 370 px</v>
      </c>
      <c r="H41" s="130" t="str">
        <f t="shared" si="1"/>
        <v>CN_11_09_CO_IMG32_zoom</v>
      </c>
      <c r="I41" s="130" t="str">
        <f>IF(OR(B41&lt;&gt;"",J41&lt;&gt;""),IF($G$4="Recurso",IF(LEFT($G$5,1)="M",IF(VLOOKUP($G$5,'Definición técnica de imagenes'!$A$3:$G$17,6,FALSE)=0,"",VLOOKUP($G$5,'Definición técnica de imagenes'!$A$3:$G$17,6,FALSE)),IF($G$5="F1","","")),'Definición técnica de imagenes'!$F$16),"")</f>
        <v>800 x 600 px</v>
      </c>
      <c r="J41" s="132" t="s">
        <v>190</v>
      </c>
      <c r="K41" s="132" t="s">
        <v>257</v>
      </c>
    </row>
    <row r="42" spans="1:11" s="12" customFormat="1" ht="281.25" customHeight="1" x14ac:dyDescent="0.25">
      <c r="A42" s="73">
        <v>33</v>
      </c>
      <c r="B42" s="93" t="s">
        <v>218</v>
      </c>
      <c r="C42" s="66" t="s">
        <v>147</v>
      </c>
      <c r="D42" s="70" t="s">
        <v>152</v>
      </c>
      <c r="E42" s="70" t="s">
        <v>151</v>
      </c>
      <c r="F42" s="70" t="str">
        <f t="shared" si="0"/>
        <v>CN_11_09_CO_33_small</v>
      </c>
      <c r="G42" s="70" t="str">
        <f>IF(F42&lt;&gt;"",IF($G$4="Recurso",IF(LEFT($G$5,1)="M",VLOOKUP($G$5,'Definición técnica de imagenes'!$A$3:$G$17,5,FALSE),IF($G$5="F1",'Definición técnica de imagenes'!$E$15,'Definición técnica de imagenes'!$F$13)),'Definición técnica de imagenes'!$E$16),"")</f>
        <v>526 x 370 px</v>
      </c>
      <c r="H42" s="70" t="str">
        <f t="shared" si="1"/>
        <v>CN_11_09_CO_33_zoom</v>
      </c>
      <c r="I42" s="70" t="str">
        <f>IF(OR(B42&lt;&gt;"",J42&lt;&gt;""),IF($G$4="Recurso",IF(LEFT($G$5,1)="M",IF(VLOOKUP($G$5,'Definición técnica de imagenes'!$A$3:$G$17,6,FALSE)=0,"",VLOOKUP($G$5,'Definición técnica de imagenes'!$A$3:$G$17,6,FALSE)),IF($G$5="F1","","")),'Definición técnica de imagenes'!$F$16),"")</f>
        <v>800 x 600 px</v>
      </c>
      <c r="J42" s="87" t="s">
        <v>191</v>
      </c>
      <c r="K42" s="68" t="s">
        <v>192</v>
      </c>
    </row>
    <row r="43" spans="1:11" s="12" customFormat="1" ht="233.25" customHeight="1" x14ac:dyDescent="0.25">
      <c r="A43" s="73">
        <v>34</v>
      </c>
      <c r="B43" s="91" t="s">
        <v>193</v>
      </c>
      <c r="C43" s="66" t="s">
        <v>147</v>
      </c>
      <c r="D43" s="70" t="s">
        <v>150</v>
      </c>
      <c r="E43" s="70" t="s">
        <v>151</v>
      </c>
      <c r="F43" s="70" t="str">
        <f t="shared" si="0"/>
        <v>CN_11_09_CO_34_small</v>
      </c>
      <c r="G43" s="70" t="str">
        <f>IF(F43&lt;&gt;"",IF($G$4="Recurso",IF(LEFT($G$5,1)="M",VLOOKUP($G$5,'Definición técnica de imagenes'!$A$3:$G$17,5,FALSE),IF($G$5="F1",'Definición técnica de imagenes'!$E$15,'Definición técnica de imagenes'!$F$13)),'Definición técnica de imagenes'!$E$16),"")</f>
        <v>526 x 370 px</v>
      </c>
      <c r="H43" s="70" t="str">
        <f t="shared" si="1"/>
        <v>CN_11_09_CO_34_zoom</v>
      </c>
      <c r="I43" s="70" t="str">
        <f>IF(OR(B43&lt;&gt;"",J43&lt;&gt;""),IF($G$4="Recurso",IF(LEFT($G$5,1)="M",IF(VLOOKUP($G$5,'Definición técnica de imagenes'!$A$3:$G$17,6,FALSE)=0,"",VLOOKUP($G$5,'Definición técnica de imagenes'!$A$3:$G$17,6,FALSE)),IF($G$5="F1","","")),'Definición técnica de imagenes'!$F$16),"")</f>
        <v>800 x 600 px</v>
      </c>
      <c r="J43" s="87" t="s">
        <v>196</v>
      </c>
      <c r="K43" s="68"/>
    </row>
    <row r="44" spans="1:11" s="12" customFormat="1" x14ac:dyDescent="0.25">
      <c r="A44" s="13"/>
      <c r="B44" s="22"/>
      <c r="C44" s="22"/>
      <c r="D44" s="14"/>
      <c r="E44" s="14"/>
      <c r="F44" s="14" t="str">
        <f t="shared" si="0"/>
        <v/>
      </c>
      <c r="G44" s="14" t="str">
        <f>IF(F44&lt;&gt;"",IF($G$4="Recurso",IF(LEFT($G$5,1)="M",VLOOKUP($G$5,'Definición técnica de imagenes'!$A$3:$G$17,5,FALSE),IF($G$5="F1",'Definición técnica de imagenes'!$E$15,'Definición técnica de imagenes'!$F$13)),'Definición técnica de imagenes'!$E$16),"")</f>
        <v/>
      </c>
      <c r="H44" s="14" t="str">
        <f t="shared" si="1"/>
        <v/>
      </c>
      <c r="I44" s="14" t="str">
        <f>IF(OR(B44&lt;&gt;"",J44&lt;&gt;""),IF($G$4="Recurso",IF(LEFT($G$5,1)="M",IF(VLOOKUP($G$5,'Definición técnica de imagenes'!$A$3:$G$17,6,FALSE)=0,"",VLOOKUP($G$5,'Definición técnica de imagenes'!$A$3:$G$17,6,FALSE)),IF($G$5="F1","","")),'Definición técnica de imagenes'!$F$16),"")</f>
        <v/>
      </c>
      <c r="J44" s="70"/>
      <c r="K44" s="15"/>
    </row>
    <row r="45" spans="1:11" s="12" customFormat="1" x14ac:dyDescent="0.25">
      <c r="A45" s="13"/>
      <c r="B45" s="22"/>
      <c r="C45" s="22"/>
      <c r="D45" s="14"/>
      <c r="E45" s="14"/>
      <c r="F45" s="14" t="str">
        <f t="shared" si="0"/>
        <v/>
      </c>
      <c r="G45" s="14" t="str">
        <f>IF(F45&lt;&gt;"",IF($G$4="Recurso",IF(LEFT($G$5,1)="M",VLOOKUP($G$5,'Definición técnica de imagenes'!$A$3:$G$17,5,FALSE),IF($G$5="F1",'Definición técnica de imagenes'!$E$15,'Definición técnica de imagenes'!$F$13)),'Definición técnica de imagenes'!$E$16),"")</f>
        <v/>
      </c>
      <c r="H45" s="14" t="str">
        <f t="shared" si="1"/>
        <v/>
      </c>
      <c r="I45" s="14" t="str">
        <f>IF(OR(B45&lt;&gt;"",J45&lt;&gt;""),IF($G$4="Recurso",IF(LEFT($G$5,1)="M",IF(VLOOKUP($G$5,'Definición técnica de imagenes'!$A$3:$G$17,6,FALSE)=0,"",VLOOKUP($G$5,'Definición técnica de imagenes'!$A$3:$G$17,6,FALSE)),IF($G$5="F1","","")),'Definición técnica de imagenes'!$F$16),"")</f>
        <v/>
      </c>
      <c r="J45" s="70"/>
      <c r="K45" s="15"/>
    </row>
    <row r="46" spans="1:11" s="12" customFormat="1" x14ac:dyDescent="0.25">
      <c r="A46" s="13"/>
      <c r="B46" s="22"/>
      <c r="C46" s="22"/>
      <c r="D46" s="14"/>
      <c r="E46" s="14"/>
      <c r="F46" s="14" t="str">
        <f t="shared" si="0"/>
        <v/>
      </c>
      <c r="G46" s="14" t="str">
        <f>IF(F46&lt;&gt;"",IF($G$4="Recurso",IF(LEFT($G$5,1)="M",VLOOKUP($G$5,'Definición técnica de imagenes'!$A$3:$G$17,5,FALSE),IF($G$5="F1",'Definición técnica de imagenes'!$E$15,'Definición técnica de imagenes'!$F$13)),'Definición técnica de imagenes'!$E$16),"")</f>
        <v/>
      </c>
      <c r="H46" s="14" t="str">
        <f t="shared" si="1"/>
        <v/>
      </c>
      <c r="I46" s="14" t="str">
        <f>IF(OR(B46&lt;&gt;"",J46&lt;&gt;""),IF($G$4="Recurso",IF(LEFT($G$5,1)="M",IF(VLOOKUP($G$5,'Definición técnica de imagenes'!$A$3:$G$17,6,FALSE)=0,"",VLOOKUP($G$5,'Definición técnica de imagenes'!$A$3:$G$17,6,FALSE)),IF($G$5="F1","","")),'Definición técnica de imagenes'!$F$16),"")</f>
        <v/>
      </c>
      <c r="J46" s="70"/>
      <c r="K46" s="15"/>
    </row>
    <row r="47" spans="1:11" s="12" customFormat="1" x14ac:dyDescent="0.25">
      <c r="A47" s="13"/>
      <c r="B47" s="22"/>
      <c r="C47" s="22"/>
      <c r="D47" s="14"/>
      <c r="E47" s="14"/>
      <c r="F47" s="14" t="str">
        <f t="shared" si="0"/>
        <v/>
      </c>
      <c r="G47" s="14" t="str">
        <f>IF(F47&lt;&gt;"",IF($G$4="Recurso",IF(LEFT($G$5,1)="M",VLOOKUP($G$5,'Definición técnica de imagenes'!$A$3:$G$17,5,FALSE),IF($G$5="F1",'Definición técnica de imagenes'!$E$15,'Definición técnica de imagenes'!$F$13)),'Definición técnica de imagenes'!$E$16),"")</f>
        <v/>
      </c>
      <c r="H47" s="14" t="str">
        <f t="shared" si="1"/>
        <v/>
      </c>
      <c r="I47" s="14" t="str">
        <f>IF(OR(B47&lt;&gt;"",J47&lt;&gt;""),IF($G$4="Recurso",IF(LEFT($G$5,1)="M",IF(VLOOKUP($G$5,'Definición técnica de imagenes'!$A$3:$G$17,6,FALSE)=0,"",VLOOKUP($G$5,'Definición técnica de imagenes'!$A$3:$G$17,6,FALSE)),IF($G$5="F1","","")),'Definición técnica de imagenes'!$F$16),"")</f>
        <v/>
      </c>
      <c r="J47" s="14"/>
      <c r="K47" s="15"/>
    </row>
    <row r="48" spans="1:11" s="12" customFormat="1" x14ac:dyDescent="0.25">
      <c r="A48" s="13"/>
      <c r="B48" s="22"/>
      <c r="C48" s="22"/>
      <c r="D48" s="14"/>
      <c r="E48" s="14"/>
      <c r="F48" s="14" t="str">
        <f t="shared" si="0"/>
        <v/>
      </c>
      <c r="G48" s="14" t="str">
        <f>IF(F48&lt;&gt;"",IF($G$4="Recurso",IF(LEFT($G$5,1)="M",VLOOKUP($G$5,'Definición técnica de imagenes'!$A$3:$G$17,5,FALSE),IF($G$5="F1",'Definición técnica de imagenes'!$E$15,'Definición técnica de imagenes'!$F$13)),'Definición técnica de imagenes'!$E$16),"")</f>
        <v/>
      </c>
      <c r="H48" s="14" t="str">
        <f t="shared" si="1"/>
        <v/>
      </c>
      <c r="I48" s="14" t="str">
        <f>IF(OR(B48&lt;&gt;"",J48&lt;&gt;""),IF($G$4="Recurso",IF(LEFT($G$5,1)="M",IF(VLOOKUP($G$5,'Definición técnica de imagenes'!$A$3:$G$17,6,FALSE)=0,"",VLOOKUP($G$5,'Definición técnica de imagenes'!$A$3:$G$17,6,FALSE)),IF($G$5="F1","","")),'Definición técnica de imagenes'!$F$16),"")</f>
        <v/>
      </c>
      <c r="J48" s="14"/>
      <c r="K48" s="15"/>
    </row>
    <row r="49" spans="1:11" s="12" customFormat="1" x14ac:dyDescent="0.25">
      <c r="A49" s="13"/>
      <c r="B49" s="22"/>
      <c r="C49" s="22"/>
      <c r="D49" s="14"/>
      <c r="E49" s="14"/>
      <c r="F49" s="14" t="str">
        <f t="shared" si="0"/>
        <v/>
      </c>
      <c r="G49" s="14" t="str">
        <f>IF(F49&lt;&gt;"",IF($G$4="Recurso",IF(LEFT($G$5,1)="M",VLOOKUP($G$5,'Definición técnica de imagenes'!$A$3:$G$17,5,FALSE),IF($G$5="F1",'Definición técnica de imagenes'!$E$15,'Definición técnica de imagenes'!$F$13)),'Definición técnica de imagenes'!$E$16),"")</f>
        <v/>
      </c>
      <c r="H49" s="14" t="str">
        <f t="shared" si="1"/>
        <v/>
      </c>
      <c r="I49" s="14" t="str">
        <f>IF(OR(B49&lt;&gt;"",J49&lt;&gt;""),IF($G$4="Recurso",IF(LEFT($G$5,1)="M",IF(VLOOKUP($G$5,'Definición técnica de imagenes'!$A$3:$G$17,6,FALSE)=0,"",VLOOKUP($G$5,'Definición técnica de imagenes'!$A$3:$G$17,6,FALSE)),IF($G$5="F1","","")),'Definición técnica de imagenes'!$F$16),"")</f>
        <v/>
      </c>
      <c r="J49" s="14"/>
      <c r="K49" s="15"/>
    </row>
    <row r="50" spans="1:11" s="12" customFormat="1" x14ac:dyDescent="0.25">
      <c r="A50" s="13"/>
      <c r="B50" s="22"/>
      <c r="C50" s="22"/>
      <c r="D50" s="14"/>
      <c r="E50" s="14"/>
      <c r="F50" s="14" t="str">
        <f t="shared" si="0"/>
        <v/>
      </c>
      <c r="G50" s="14" t="str">
        <f>IF(F50&lt;&gt;"",IF($G$4="Recurso",IF(LEFT($G$5,1)="M",VLOOKUP($G$5,'Definición técnica de imagenes'!$A$3:$G$17,5,FALSE),IF($G$5="F1",'Definición técnica de imagenes'!$E$15,'Definición técnica de imagenes'!$F$13)),'Definición técnica de imagenes'!$E$16),"")</f>
        <v/>
      </c>
      <c r="H50" s="14" t="str">
        <f t="shared" si="1"/>
        <v/>
      </c>
      <c r="I50" s="14" t="str">
        <f>IF(OR(B50&lt;&gt;"",J50&lt;&gt;""),IF($G$4="Recurso",IF(LEFT($G$5,1)="M",IF(VLOOKUP($G$5,'Definición técnica de imagenes'!$A$3:$G$17,6,FALSE)=0,"",VLOOKUP($G$5,'Definición técnica de imagenes'!$A$3:$G$17,6,FALSE)),IF($G$5="F1","","")),'Definición técnica de imagenes'!$F$16),"")</f>
        <v/>
      </c>
      <c r="J50" s="14"/>
      <c r="K50" s="15"/>
    </row>
    <row r="51" spans="1:11" s="12" customFormat="1" x14ac:dyDescent="0.25">
      <c r="A51" s="13"/>
      <c r="B51" s="22"/>
      <c r="C51" s="22"/>
      <c r="D51" s="14"/>
      <c r="E51" s="14"/>
      <c r="F51" s="14" t="str">
        <f t="shared" si="0"/>
        <v/>
      </c>
      <c r="G51" s="14" t="str">
        <f>IF(F51&lt;&gt;"",IF($G$4="Recurso",IF(LEFT($G$5,1)="M",VLOOKUP($G$5,'Definición técnica de imagenes'!$A$3:$G$17,5,FALSE),IF($G$5="F1",'Definición técnica de imagenes'!$E$15,'Definición técnica de imagenes'!$F$13)),'Definición técnica de imagenes'!$E$16),"")</f>
        <v/>
      </c>
      <c r="H51" s="14" t="str">
        <f t="shared" si="1"/>
        <v/>
      </c>
      <c r="I51" s="14" t="str">
        <f>IF(OR(B51&lt;&gt;"",J51&lt;&gt;""),IF($G$4="Recurso",IF(LEFT($G$5,1)="M",IF(VLOOKUP($G$5,'Definición técnica de imagenes'!$A$3:$G$17,6,FALSE)=0,"",VLOOKUP($G$5,'Definición técnica de imagenes'!$A$3:$G$17,6,FALSE)),IF($G$5="F1","","")),'Definición técnica de imagenes'!$F$16),"")</f>
        <v/>
      </c>
      <c r="J51" s="14"/>
      <c r="K51" s="15"/>
    </row>
    <row r="52" spans="1:11" s="12" customFormat="1" x14ac:dyDescent="0.25">
      <c r="A52" s="13"/>
      <c r="B52" s="22"/>
      <c r="C52" s="22"/>
      <c r="D52" s="14"/>
      <c r="E52" s="14"/>
      <c r="F52" s="14" t="str">
        <f t="shared" si="0"/>
        <v/>
      </c>
      <c r="G52" s="14" t="str">
        <f>IF(F52&lt;&gt;"",IF($G$4="Recurso",IF(LEFT($G$5,1)="M",VLOOKUP($G$5,'Definición técnica de imagenes'!$A$3:$G$17,5,FALSE),IF($G$5="F1",'Definición técnica de imagenes'!$E$15,'Definición técnica de imagenes'!$F$13)),'Definición técnica de imagenes'!$E$16),"")</f>
        <v/>
      </c>
      <c r="H52" s="14" t="str">
        <f t="shared" si="1"/>
        <v/>
      </c>
      <c r="I52" s="14" t="str">
        <f>IF(OR(B52&lt;&gt;"",J52&lt;&gt;""),IF($G$4="Recurso",IF(LEFT($G$5,1)="M",IF(VLOOKUP($G$5,'Definición técnica de imagenes'!$A$3:$G$17,6,FALSE)=0,"",VLOOKUP($G$5,'Definición técnica de imagenes'!$A$3:$G$17,6,FALSE)),IF($G$5="F1","","")),'Definición técnica de imagenes'!$F$16),"")</f>
        <v/>
      </c>
      <c r="J52" s="14"/>
      <c r="K52" s="15"/>
    </row>
    <row r="53" spans="1:11" s="12" customFormat="1" x14ac:dyDescent="0.25">
      <c r="A53" s="13"/>
      <c r="B53" s="22"/>
      <c r="C53" s="22"/>
      <c r="D53" s="14"/>
      <c r="E53" s="14"/>
      <c r="F53" s="14" t="str">
        <f t="shared" si="0"/>
        <v/>
      </c>
      <c r="G53" s="14" t="str">
        <f>IF(F53&lt;&gt;"",IF($G$4="Recurso",IF(LEFT($G$5,1)="M",VLOOKUP($G$5,'Definición técnica de imagenes'!$A$3:$G$17,5,FALSE),IF($G$5="F1",'Definición técnica de imagenes'!$E$15,'Definición técnica de imagenes'!$F$13)),'Definición técnica de imagenes'!$E$16),"")</f>
        <v/>
      </c>
      <c r="H53" s="14" t="str">
        <f t="shared" si="1"/>
        <v/>
      </c>
      <c r="I53" s="14" t="str">
        <f>IF(OR(B53&lt;&gt;"",J53&lt;&gt;""),IF($G$4="Recurso",IF(LEFT($G$5,1)="M",IF(VLOOKUP($G$5,'Definición técnica de imagenes'!$A$3:$G$17,6,FALSE)=0,"",VLOOKUP($G$5,'Definición técnica de imagenes'!$A$3:$G$17,6,FALSE)),IF($G$5="F1","","")),'Definición técnica de imagenes'!$F$16),"")</f>
        <v/>
      </c>
      <c r="J53" s="14"/>
      <c r="K53" s="15"/>
    </row>
    <row r="54" spans="1:11" s="12" customFormat="1" x14ac:dyDescent="0.25">
      <c r="A54" s="13"/>
      <c r="B54" s="22"/>
      <c r="C54" s="22"/>
      <c r="D54" s="14"/>
      <c r="E54" s="14"/>
      <c r="F54" s="14" t="str">
        <f t="shared" si="0"/>
        <v/>
      </c>
      <c r="G54" s="14" t="str">
        <f>IF(F54&lt;&gt;"",IF($G$4="Recurso",IF(LEFT($G$5,1)="M",VLOOKUP($G$5,'Definición técnica de imagenes'!$A$3:$G$17,5,FALSE),IF($G$5="F1",'Definición técnica de imagenes'!$E$15,'Definición técnica de imagenes'!$F$13)),'Definición técnica de imagenes'!$E$16),"")</f>
        <v/>
      </c>
      <c r="H54" s="14" t="str">
        <f t="shared" si="1"/>
        <v/>
      </c>
      <c r="I54" s="14" t="str">
        <f>IF(OR(B54&lt;&gt;"",J54&lt;&gt;""),IF($G$4="Recurso",IF(LEFT($G$5,1)="M",IF(VLOOKUP($G$5,'Definición técnica de imagenes'!$A$3:$G$17,6,FALSE)=0,"",VLOOKUP($G$5,'Definición técnica de imagenes'!$A$3:$G$17,6,FALSE)),IF($G$5="F1","","")),'Definición técnica de imagenes'!$F$16),"")</f>
        <v/>
      </c>
      <c r="J54" s="14"/>
      <c r="K54" s="15"/>
    </row>
    <row r="55" spans="1:11" s="12" customFormat="1" x14ac:dyDescent="0.25">
      <c r="A55" s="13"/>
      <c r="B55" s="22"/>
      <c r="C55" s="22"/>
      <c r="D55" s="14"/>
      <c r="E55" s="14"/>
      <c r="F55" s="14" t="str">
        <f t="shared" si="0"/>
        <v/>
      </c>
      <c r="G55" s="14" t="str">
        <f>IF(F55&lt;&gt;"",IF($G$4="Recurso",IF(LEFT($G$5,1)="M",VLOOKUP($G$5,'Definición técnica de imagenes'!$A$3:$G$17,5,FALSE),IF($G$5="F1",'Definición técnica de imagenes'!$E$15,'Definición técnica de imagenes'!$F$13)),'Definición técnica de imagenes'!$E$16),"")</f>
        <v/>
      </c>
      <c r="H55" s="14" t="str">
        <f t="shared" si="1"/>
        <v/>
      </c>
      <c r="I55" s="14" t="str">
        <f>IF(OR(B55&lt;&gt;"",J55&lt;&gt;""),IF($G$4="Recurso",IF(LEFT($G$5,1)="M",IF(VLOOKUP($G$5,'Definición técnica de imagenes'!$A$3:$G$17,6,FALSE)=0,"",VLOOKUP($G$5,'Definición técnica de imagenes'!$A$3:$G$17,6,FALSE)),IF($G$5="F1","","")),'Definición técnica de imagenes'!$F$16),"")</f>
        <v/>
      </c>
      <c r="J55" s="14"/>
      <c r="K55" s="15"/>
    </row>
    <row r="56" spans="1:11" s="12" customFormat="1" x14ac:dyDescent="0.25">
      <c r="A56" s="13"/>
      <c r="B56" s="22"/>
      <c r="C56" s="22"/>
      <c r="D56" s="14"/>
      <c r="E56" s="14"/>
      <c r="F56" s="14" t="str">
        <f t="shared" si="0"/>
        <v/>
      </c>
      <c r="G56" s="14" t="str">
        <f>IF(F56&lt;&gt;"",IF($G$4="Recurso",IF(LEFT($G$5,1)="M",VLOOKUP($G$5,'Definición técnica de imagenes'!$A$3:$G$17,5,FALSE),IF($G$5="F1",'Definición técnica de imagenes'!$E$15,'Definición técnica de imagenes'!$F$13)),'Definición técnica de imagenes'!$E$16),"")</f>
        <v/>
      </c>
      <c r="H56" s="14" t="str">
        <f t="shared" si="1"/>
        <v/>
      </c>
      <c r="I56" s="14" t="str">
        <f>IF(OR(B56&lt;&gt;"",J56&lt;&gt;""),IF($G$4="Recurso",IF(LEFT($G$5,1)="M",IF(VLOOKUP($G$5,'Definición técnica de imagenes'!$A$3:$G$17,6,FALSE)=0,"",VLOOKUP($G$5,'Definición técnica de imagenes'!$A$3:$G$17,6,FALSE)),IF($G$5="F1","","")),'Definición técnica de imagenes'!$F$16),"")</f>
        <v/>
      </c>
      <c r="J56" s="14"/>
      <c r="K56" s="15"/>
    </row>
    <row r="57" spans="1:11" s="12" customFormat="1" x14ac:dyDescent="0.25">
      <c r="A57" s="13"/>
      <c r="B57" s="22"/>
      <c r="C57" s="22"/>
      <c r="D57" s="14"/>
      <c r="E57" s="14"/>
      <c r="F57" s="14" t="str">
        <f t="shared" si="0"/>
        <v/>
      </c>
      <c r="G57" s="14" t="str">
        <f>IF(F57&lt;&gt;"",IF($G$4="Recurso",IF(LEFT($G$5,1)="M",VLOOKUP($G$5,'Definición técnica de imagenes'!$A$3:$G$17,5,FALSE),IF($G$5="F1",'Definición técnica de imagenes'!$E$15,'Definición técnica de imagenes'!$F$13)),'Definición técnica de imagenes'!$E$16),"")</f>
        <v/>
      </c>
      <c r="H57" s="14" t="str">
        <f t="shared" si="1"/>
        <v/>
      </c>
      <c r="I57" s="14" t="str">
        <f>IF(OR(B57&lt;&gt;"",J57&lt;&gt;""),IF($G$4="Recurso",IF(LEFT($G$5,1)="M",IF(VLOOKUP($G$5,'Definición técnica de imagenes'!$A$3:$G$17,6,FALSE)=0,"",VLOOKUP($G$5,'Definición técnica de imagenes'!$A$3:$G$17,6,FALSE)),IF($G$5="F1","","")),'Definición técnica de imagenes'!$F$16),"")</f>
        <v/>
      </c>
      <c r="J57" s="14"/>
      <c r="K57" s="15"/>
    </row>
    <row r="58" spans="1:11" s="12" customFormat="1" x14ac:dyDescent="0.25">
      <c r="A58" s="13"/>
      <c r="B58" s="22"/>
      <c r="C58" s="22"/>
      <c r="D58" s="14"/>
      <c r="E58" s="14"/>
      <c r="F58" s="14" t="str">
        <f t="shared" si="0"/>
        <v/>
      </c>
      <c r="G58" s="14" t="str">
        <f>IF(F58&lt;&gt;"",IF($G$4="Recurso",IF(LEFT($G$5,1)="M",VLOOKUP($G$5,'Definición técnica de imagenes'!$A$3:$G$17,5,FALSE),IF($G$5="F1",'Definición técnica de imagenes'!$E$15,'Definición técnica de imagenes'!$F$13)),'Definición técnica de imagenes'!$E$16),"")</f>
        <v/>
      </c>
      <c r="H58" s="14" t="str">
        <f t="shared" si="1"/>
        <v/>
      </c>
      <c r="I58" s="14" t="str">
        <f>IF(OR(B58&lt;&gt;"",J58&lt;&gt;""),IF($G$4="Recurso",IF(LEFT($G$5,1)="M",IF(VLOOKUP($G$5,'Definición técnica de imagenes'!$A$3:$G$17,6,FALSE)=0,"",VLOOKUP($G$5,'Definición técnica de imagenes'!$A$3:$G$17,6,FALSE)),IF($G$5="F1","","")),'Definición técnica de imagenes'!$F$16),"")</f>
        <v/>
      </c>
      <c r="J58" s="14"/>
      <c r="K58" s="15"/>
    </row>
    <row r="59" spans="1:11" s="12" customFormat="1" x14ac:dyDescent="0.25">
      <c r="A59" s="13"/>
      <c r="B59" s="22"/>
      <c r="C59" s="22"/>
      <c r="D59" s="14"/>
      <c r="E59" s="14"/>
      <c r="F59" s="14" t="str">
        <f t="shared" si="0"/>
        <v/>
      </c>
      <c r="G59" s="14" t="str">
        <f>IF(F59&lt;&gt;"",IF($G$4="Recurso",IF(LEFT($G$5,1)="M",VLOOKUP($G$5,'Definición técnica de imagenes'!$A$3:$G$17,5,FALSE),IF($G$5="F1",'Definición técnica de imagenes'!$E$15,'Definición técnica de imagenes'!$F$13)),'Definición técnica de imagenes'!$E$16),"")</f>
        <v/>
      </c>
      <c r="H59" s="14" t="str">
        <f t="shared" si="1"/>
        <v/>
      </c>
      <c r="I59" s="14" t="str">
        <f>IF(OR(B59&lt;&gt;"",J59&lt;&gt;""),IF($G$4="Recurso",IF(LEFT($G$5,1)="M",IF(VLOOKUP($G$5,'Definición técnica de imagenes'!$A$3:$G$17,6,FALSE)=0,"",VLOOKUP($G$5,'Definición técnica de imagenes'!$A$3:$G$17,6,FALSE)),IF($G$5="F1","","")),'Definición técnica de imagenes'!$F$16),"")</f>
        <v/>
      </c>
      <c r="J59" s="14"/>
      <c r="K59" s="15"/>
    </row>
    <row r="60" spans="1:11" s="12" customFormat="1" x14ac:dyDescent="0.25">
      <c r="A60" s="13"/>
      <c r="B60" s="22"/>
      <c r="C60" s="22"/>
      <c r="D60" s="14"/>
      <c r="E60" s="14"/>
      <c r="F60" s="14" t="str">
        <f t="shared" si="0"/>
        <v/>
      </c>
      <c r="G60" s="14" t="str">
        <f>IF(F60&lt;&gt;"",IF($G$4="Recurso",IF(LEFT($G$5,1)="M",VLOOKUP($G$5,'Definición técnica de imagenes'!$A$3:$G$17,5,FALSE),IF($G$5="F1",'Definición técnica de imagenes'!$E$15,'Definición técnica de imagenes'!$F$13)),'Definición técnica de imagenes'!$E$16),"")</f>
        <v/>
      </c>
      <c r="H60" s="14" t="str">
        <f t="shared" si="1"/>
        <v/>
      </c>
      <c r="I60" s="14" t="str">
        <f>IF(OR(B60&lt;&gt;"",J60&lt;&gt;""),IF($G$4="Recurso",IF(LEFT($G$5,1)="M",IF(VLOOKUP($G$5,'Definición técnica de imagenes'!$A$3:$G$17,6,FALSE)=0,"",VLOOKUP($G$5,'Definición técnica de imagenes'!$A$3:$G$17,6,FALSE)),IF($G$5="F1","","")),'Definición técnica de imagenes'!$F$16),"")</f>
        <v/>
      </c>
      <c r="J60" s="14"/>
      <c r="K60" s="15"/>
    </row>
    <row r="61" spans="1:11" s="12" customFormat="1" x14ac:dyDescent="0.25">
      <c r="A61" s="13"/>
      <c r="B61" s="22"/>
      <c r="C61" s="22"/>
      <c r="D61" s="14"/>
      <c r="E61" s="14"/>
      <c r="F61" s="14" t="str">
        <f t="shared" si="0"/>
        <v/>
      </c>
      <c r="G61" s="14" t="str">
        <f>IF(F61&lt;&gt;"",IF($G$4="Recurso",IF(LEFT($G$5,1)="M",VLOOKUP($G$5,'Definición técnica de imagenes'!$A$3:$G$17,5,FALSE),IF($G$5="F1",'Definición técnica de imagenes'!$E$15,'Definición técnica de imagenes'!$F$13)),'Definición técnica de imagenes'!$E$16),"")</f>
        <v/>
      </c>
      <c r="H61" s="14" t="str">
        <f t="shared" si="1"/>
        <v/>
      </c>
      <c r="I61" s="14" t="str">
        <f>IF(OR(B61&lt;&gt;"",J61&lt;&gt;""),IF($G$4="Recurso",IF(LEFT($G$5,1)="M",IF(VLOOKUP($G$5,'Definición técnica de imagenes'!$A$3:$G$17,6,FALSE)=0,"",VLOOKUP($G$5,'Definición técnica de imagenes'!$A$3:$G$17,6,FALSE)),IF($G$5="F1","","")),'Definición técnica de imagenes'!$F$16),"")</f>
        <v/>
      </c>
      <c r="J61" s="14"/>
      <c r="K61" s="15"/>
    </row>
    <row r="62" spans="1:11" s="12" customFormat="1" x14ac:dyDescent="0.25">
      <c r="A62" s="13"/>
      <c r="B62" s="13"/>
      <c r="C62" s="13"/>
      <c r="D62" s="14"/>
      <c r="E62" s="14"/>
      <c r="F62" s="14" t="str">
        <f t="shared" si="0"/>
        <v/>
      </c>
      <c r="G62" s="14" t="str">
        <f>IF(F62&lt;&gt;"",IF($G$4="Recurso",IF(LEFT($G$5,1)="M",VLOOKUP($G$5,'Definición técnica de imagenes'!$A$3:$G$17,5,FALSE),IF($G$5="F1",'Definición técnica de imagenes'!$E$15,'Definición técnica de imagenes'!$F$13)),'Definición técnica de imagenes'!$E$16),"")</f>
        <v/>
      </c>
      <c r="H62" s="14" t="str">
        <f t="shared" si="1"/>
        <v/>
      </c>
      <c r="I62" s="14" t="str">
        <f>IF(OR(B62&lt;&gt;"",J62&lt;&gt;""),IF($G$4="Recurso",IF(LEFT($G$5,1)="M",IF(VLOOKUP($G$5,'Definición técnica de imagenes'!$A$3:$G$17,6,FALSE)=0,"",VLOOKUP($G$5,'Definición técnica de imagenes'!$A$3:$G$17,6,FALSE)),IF($G$5="F1","","")),'Definición técnica de imagenes'!$F$16),"")</f>
        <v/>
      </c>
      <c r="J62" s="14"/>
      <c r="K62" s="15"/>
    </row>
    <row r="63" spans="1:11" s="12" customFormat="1" x14ac:dyDescent="0.25">
      <c r="A63" s="13"/>
      <c r="B63" s="13"/>
      <c r="C63" s="13"/>
      <c r="D63" s="14"/>
      <c r="E63" s="14"/>
      <c r="F63" s="14" t="str">
        <f t="shared" si="0"/>
        <v/>
      </c>
      <c r="G63" s="14" t="str">
        <f>IF(F63&lt;&gt;"",IF($G$4="Recurso",IF(LEFT($G$5,1)="M",VLOOKUP($G$5,'Definición técnica de imagenes'!$A$3:$G$17,5,FALSE),IF($G$5="F1",'Definición técnica de imagenes'!$E$15,'Definición técnica de imagenes'!$F$13)),'Definición técnica de imagenes'!$E$16),"")</f>
        <v/>
      </c>
      <c r="H63" s="14" t="str">
        <f t="shared" si="1"/>
        <v/>
      </c>
      <c r="I63" s="14" t="str">
        <f>IF(OR(B63&lt;&gt;"",J63&lt;&gt;""),IF($G$4="Recurso",IF(LEFT($G$5,1)="M",IF(VLOOKUP($G$5,'Definición técnica de imagenes'!$A$3:$G$17,6,FALSE)=0,"",VLOOKUP($G$5,'Definición técnica de imagenes'!$A$3:$G$17,6,FALSE)),IF($G$5="F1","","")),'Definición técnica de imagenes'!$F$16),"")</f>
        <v/>
      </c>
      <c r="J63" s="14"/>
      <c r="K63" s="15"/>
    </row>
    <row r="64" spans="1:11" s="12" customFormat="1" x14ac:dyDescent="0.25">
      <c r="A64" s="13"/>
      <c r="B64" s="13"/>
      <c r="C64" s="13"/>
      <c r="D64" s="14"/>
      <c r="E64" s="14"/>
      <c r="F64" s="14" t="str">
        <f t="shared" si="0"/>
        <v/>
      </c>
      <c r="G64" s="14" t="str">
        <f>IF(F64&lt;&gt;"",IF($G$4="Recurso",IF(LEFT($G$5,1)="M",VLOOKUP($G$5,'Definición técnica de imagenes'!$A$3:$G$17,5,FALSE),IF($G$5="F1",'Definición técnica de imagenes'!$E$15,'Definición técnica de imagenes'!$F$13)),'Definición técnica de imagenes'!$E$16),"")</f>
        <v/>
      </c>
      <c r="H64" s="14" t="str">
        <f t="shared" si="1"/>
        <v/>
      </c>
      <c r="I64" s="14" t="str">
        <f>IF(OR(B64&lt;&gt;"",J64&lt;&gt;""),IF($G$4="Recurso",IF(LEFT($G$5,1)="M",IF(VLOOKUP($G$5,'Definición técnica de imagenes'!$A$3:$G$17,6,FALSE)=0,"",VLOOKUP($G$5,'Definición técnica de imagenes'!$A$3:$G$17,6,FALSE)),IF($G$5="F1","","")),'Definición técnica de imagenes'!$F$16),"")</f>
        <v/>
      </c>
      <c r="J64" s="14"/>
      <c r="K64" s="15"/>
    </row>
    <row r="65" spans="1:11" s="12" customFormat="1" x14ac:dyDescent="0.25">
      <c r="A65" s="13"/>
      <c r="B65" s="13"/>
      <c r="C65" s="13"/>
      <c r="D65" s="14"/>
      <c r="E65" s="14"/>
      <c r="F65" s="14" t="str">
        <f t="shared" si="0"/>
        <v/>
      </c>
      <c r="G65" s="14" t="str">
        <f>IF(F65&lt;&gt;"",IF($G$4="Recurso",IF(LEFT($G$5,1)="M",VLOOKUP($G$5,'Definición técnica de imagenes'!$A$3:$G$17,5,FALSE),IF($G$5="F1",'Definición técnica de imagenes'!$E$15,'Definición técnica de imagenes'!$F$13)),'Definición técnica de imagenes'!$E$16),"")</f>
        <v/>
      </c>
      <c r="H65" s="14" t="str">
        <f t="shared" si="1"/>
        <v/>
      </c>
      <c r="I65" s="14" t="str">
        <f>IF(OR(B65&lt;&gt;"",J65&lt;&gt;""),IF($G$4="Recurso",IF(LEFT($G$5,1)="M",IF(VLOOKUP($G$5,'Definición técnica de imagenes'!$A$3:$G$17,6,FALSE)=0,"",VLOOKUP($G$5,'Definición técnica de imagenes'!$A$3:$G$17,6,FALSE)),IF($G$5="F1","","")),'Definición técnica de imagenes'!$F$16),"")</f>
        <v/>
      </c>
      <c r="J65" s="14"/>
      <c r="K65" s="15"/>
    </row>
    <row r="66" spans="1:11" s="12" customFormat="1" x14ac:dyDescent="0.25">
      <c r="A66" s="13"/>
      <c r="B66" s="13"/>
      <c r="C66" s="13"/>
      <c r="D66" s="14"/>
      <c r="E66" s="14"/>
      <c r="F66" s="14" t="str">
        <f t="shared" si="0"/>
        <v/>
      </c>
      <c r="G66" s="14" t="str">
        <f>IF(F66&lt;&gt;"",IF($G$4="Recurso",IF(LEFT($G$5,1)="M",VLOOKUP($G$5,'Definición técnica de imagenes'!$A$3:$G$17,5,FALSE),IF($G$5="F1",'Definición técnica de imagenes'!$E$15,'Definición técnica de imagenes'!$F$13)),'Definición técnica de imagenes'!$E$16),"")</f>
        <v/>
      </c>
      <c r="H66" s="14" t="str">
        <f t="shared" si="1"/>
        <v/>
      </c>
      <c r="I66" s="14" t="str">
        <f>IF(OR(B66&lt;&gt;"",J66&lt;&gt;""),IF($G$4="Recurso",IF(LEFT($G$5,1)="M",IF(VLOOKUP($G$5,'Definición técnica de imagenes'!$A$3:$G$17,6,FALSE)=0,"",VLOOKUP($G$5,'Definición técnica de imagenes'!$A$3:$G$17,6,FALSE)),IF($G$5="F1","","")),'Definición técnica de imagenes'!$F$16),"")</f>
        <v/>
      </c>
      <c r="J66" s="14"/>
      <c r="K66" s="15"/>
    </row>
    <row r="67" spans="1:11" s="12" customFormat="1" x14ac:dyDescent="0.25">
      <c r="A67" s="13"/>
      <c r="B67" s="13"/>
      <c r="C67" s="13"/>
      <c r="D67" s="14"/>
      <c r="E67" s="14"/>
      <c r="F67" s="14" t="str">
        <f t="shared" si="0"/>
        <v/>
      </c>
      <c r="G67" s="14" t="str">
        <f>IF(F67&lt;&gt;"",IF($G$4="Recurso",IF(LEFT($G$5,1)="M",VLOOKUP($G$5,'Definición técnica de imagenes'!$A$3:$G$17,5,FALSE),IF($G$5="F1",'Definición técnica de imagenes'!$E$15,'Definición técnica de imagenes'!$F$13)),'Definición técnica de imagenes'!$E$16),"")</f>
        <v/>
      </c>
      <c r="H67" s="14" t="str">
        <f t="shared" si="1"/>
        <v/>
      </c>
      <c r="I67" s="14" t="str">
        <f>IF(OR(B67&lt;&gt;"",J67&lt;&gt;""),IF($G$4="Recurso",IF(LEFT($G$5,1)="M",IF(VLOOKUP($G$5,'Definición técnica de imagenes'!$A$3:$G$17,6,FALSE)=0,"",VLOOKUP($G$5,'Definición técnica de imagenes'!$A$3:$G$17,6,FALSE)),IF($G$5="F1","","")),'Definición técnica de imagenes'!$F$16),"")</f>
        <v/>
      </c>
      <c r="J67" s="14"/>
      <c r="K67" s="15"/>
    </row>
    <row r="68" spans="1:11" s="12" customFormat="1" x14ac:dyDescent="0.25">
      <c r="A68" s="13"/>
      <c r="B68" s="13"/>
      <c r="C68" s="13"/>
      <c r="D68" s="14"/>
      <c r="E68" s="14"/>
      <c r="F68" s="14" t="str">
        <f t="shared" si="0"/>
        <v/>
      </c>
      <c r="G68" s="14" t="str">
        <f>IF(F68&lt;&gt;"",IF($G$4="Recurso",IF(LEFT($G$5,1)="M",VLOOKUP($G$5,'Definición técnica de imagenes'!$A$3:$G$17,5,FALSE),IF($G$5="F1",'Definición técnica de imagenes'!$E$15,'Definición técnica de imagenes'!$F$13)),'Definición técnica de imagenes'!$E$16),"")</f>
        <v/>
      </c>
      <c r="H68" s="14" t="str">
        <f t="shared" si="1"/>
        <v/>
      </c>
      <c r="I68" s="14" t="str">
        <f>IF(OR(B68&lt;&gt;"",J68&lt;&gt;""),IF($G$4="Recurso",IF(LEFT($G$5,1)="M",IF(VLOOKUP($G$5,'Definición técnica de imagenes'!$A$3:$G$17,6,FALSE)=0,"",VLOOKUP($G$5,'Definición técnica de imagenes'!$A$3:$G$17,6,FALSE)),IF($G$5="F1","","")),'Definición técnica de imagenes'!$F$16),"")</f>
        <v/>
      </c>
      <c r="J68" s="14"/>
      <c r="K68" s="15"/>
    </row>
    <row r="69" spans="1:11" s="12" customFormat="1" x14ac:dyDescent="0.25">
      <c r="A69" s="13"/>
      <c r="B69" s="13"/>
      <c r="C69" s="13"/>
      <c r="D69" s="14"/>
      <c r="E69" s="14"/>
      <c r="F69" s="14" t="str">
        <f t="shared" si="0"/>
        <v/>
      </c>
      <c r="G69" s="14" t="str">
        <f>IF(F69&lt;&gt;"",IF($G$4="Recurso",IF(LEFT($G$5,1)="M",VLOOKUP($G$5,'Definición técnica de imagenes'!$A$3:$G$17,5,FALSE),IF($G$5="F1",'Definición técnica de imagenes'!$E$15,'Definición técnica de imagenes'!$F$13)),'Definición técnica de imagenes'!$E$16),"")</f>
        <v/>
      </c>
      <c r="H69" s="14" t="str">
        <f t="shared" si="1"/>
        <v/>
      </c>
      <c r="I69" s="14" t="str">
        <f>IF(OR(B69&lt;&gt;"",J69&lt;&gt;""),IF($G$4="Recurso",IF(LEFT($G$5,1)="M",IF(VLOOKUP($G$5,'Definición técnica de imagenes'!$A$3:$G$17,6,FALSE)=0,"",VLOOKUP($G$5,'Definición técnica de imagenes'!$A$3:$G$17,6,FALSE)),IF($G$5="F1","","")),'Definición técnica de imagenes'!$F$16),"")</f>
        <v/>
      </c>
      <c r="J69" s="14"/>
      <c r="K69" s="15"/>
    </row>
    <row r="70" spans="1:11" s="12" customFormat="1" x14ac:dyDescent="0.25">
      <c r="A70" s="13"/>
      <c r="B70" s="13"/>
      <c r="C70" s="13"/>
      <c r="D70" s="14"/>
      <c r="E70" s="14"/>
      <c r="F70" s="14" t="str">
        <f t="shared" si="0"/>
        <v/>
      </c>
      <c r="G70" s="14" t="str">
        <f>IF(F70&lt;&gt;"",IF($G$4="Recurso",IF(LEFT($G$5,1)="M",VLOOKUP($G$5,'Definición técnica de imagenes'!$A$3:$G$17,5,FALSE),IF($G$5="F1",'Definición técnica de imagenes'!$E$15,'Definición técnica de imagenes'!$F$13)),'Definición técnica de imagenes'!$E$16),"")</f>
        <v/>
      </c>
      <c r="H70" s="14" t="str">
        <f t="shared" si="1"/>
        <v/>
      </c>
      <c r="I70" s="14" t="str">
        <f>IF(OR(B70&lt;&gt;"",J70&lt;&gt;""),IF($G$4="Recurso",IF(LEFT($G$5,1)="M",IF(VLOOKUP($G$5,'Definición técnica de imagenes'!$A$3:$G$17,6,FALSE)=0,"",VLOOKUP($G$5,'Definición técnica de imagenes'!$A$3:$G$17,6,FALSE)),IF($G$5="F1","","")),'Definición técnica de imagenes'!$F$16),"")</f>
        <v/>
      </c>
      <c r="J70" s="14"/>
      <c r="K70" s="15"/>
    </row>
    <row r="71" spans="1:11" s="12" customFormat="1" x14ac:dyDescent="0.25">
      <c r="A71" s="13"/>
      <c r="B71" s="13"/>
      <c r="C71" s="13"/>
      <c r="D71" s="14"/>
      <c r="E71" s="14"/>
      <c r="F71" s="14" t="str">
        <f t="shared" si="0"/>
        <v/>
      </c>
      <c r="G71" s="14" t="str">
        <f>IF(F71&lt;&gt;"",IF($G$4="Recurso",IF(LEFT($G$5,1)="M",VLOOKUP($G$5,'Definición técnica de imagenes'!$A$3:$G$17,5,FALSE),IF($G$5="F1",'Definición técnica de imagenes'!$E$15,'Definición técnica de imagenes'!$F$13)),'Definición técnica de imagenes'!$E$16),"")</f>
        <v/>
      </c>
      <c r="H71" s="14" t="str">
        <f t="shared" si="1"/>
        <v/>
      </c>
      <c r="I71" s="14" t="str">
        <f>IF(OR(B71&lt;&gt;"",J71&lt;&gt;""),IF($G$4="Recurso",IF(LEFT($G$5,1)="M",IF(VLOOKUP($G$5,'Definición técnica de imagenes'!$A$3:$G$17,6,FALSE)=0,"",VLOOKUP($G$5,'Definición técnica de imagenes'!$A$3:$G$17,6,FALSE)),IF($G$5="F1","","")),'Definición técnica de imagenes'!$F$16),"")</f>
        <v/>
      </c>
      <c r="J71" s="14"/>
      <c r="K71" s="15"/>
    </row>
    <row r="72" spans="1:11" s="12" customFormat="1" x14ac:dyDescent="0.25">
      <c r="A72" s="13"/>
      <c r="B72" s="13"/>
      <c r="C72" s="13"/>
      <c r="D72" s="14"/>
      <c r="E72" s="14"/>
      <c r="F72" s="14" t="str">
        <f t="shared" si="0"/>
        <v/>
      </c>
      <c r="G72" s="14" t="str">
        <f>IF(F72&lt;&gt;"",IF($G$4="Recurso",IF(LEFT($G$5,1)="M",VLOOKUP($G$5,'Definición técnica de imagenes'!$A$3:$G$17,5,FALSE),IF($G$5="F1",'Definición técnica de imagenes'!$E$15,'Definición técnica de imagenes'!$F$13)),'Definición técnica de imagenes'!$E$16),"")</f>
        <v/>
      </c>
      <c r="H72" s="14" t="str">
        <f t="shared" si="1"/>
        <v/>
      </c>
      <c r="I72" s="14" t="str">
        <f>IF(OR(B72&lt;&gt;"",J72&lt;&gt;""),IF($G$4="Recurso",IF(LEFT($G$5,1)="M",IF(VLOOKUP($G$5,'Definición técnica de imagenes'!$A$3:$G$17,6,FALSE)=0,"",VLOOKUP($G$5,'Definición técnica de imagenes'!$A$3:$G$17,6,FALSE)),IF($G$5="F1","","")),'Definición técnica de imagenes'!$F$16),"")</f>
        <v/>
      </c>
      <c r="J72" s="14"/>
      <c r="K72" s="15"/>
    </row>
    <row r="73" spans="1:11" s="12" customFormat="1" x14ac:dyDescent="0.25">
      <c r="A73" s="13"/>
      <c r="B73" s="13"/>
      <c r="C73" s="13"/>
      <c r="D73" s="14"/>
      <c r="E73" s="14"/>
      <c r="F73" s="14" t="str">
        <f t="shared" si="0"/>
        <v/>
      </c>
      <c r="G73" s="14" t="str">
        <f>IF(F73&lt;&gt;"",IF($G$4="Recurso",IF(LEFT($G$5,1)="M",VLOOKUP($G$5,'Definición técnica de imagenes'!$A$3:$G$17,5,FALSE),IF($G$5="F1",'Definición técnica de imagenes'!$E$15,'Definición técnica de imagenes'!$F$13)),'Definición técnica de imagenes'!$E$16),"")</f>
        <v/>
      </c>
      <c r="H73" s="14" t="str">
        <f t="shared" si="1"/>
        <v/>
      </c>
      <c r="I73" s="14" t="str">
        <f>IF(OR(B73&lt;&gt;"",J73&lt;&gt;""),IF($G$4="Recurso",IF(LEFT($G$5,1)="M",IF(VLOOKUP($G$5,'Definición técnica de imagenes'!$A$3:$G$17,6,FALSE)=0,"",VLOOKUP($G$5,'Definición técnica de imagenes'!$A$3:$G$17,6,FALSE)),IF($G$5="F1","","")),'Definición técnica de imagenes'!$F$16),"")</f>
        <v/>
      </c>
      <c r="J73" s="14"/>
      <c r="K73" s="15"/>
    </row>
    <row r="74" spans="1:11" s="12" customFormat="1" x14ac:dyDescent="0.25">
      <c r="A74" s="13"/>
      <c r="B74" s="13"/>
      <c r="C74" s="13"/>
      <c r="D74" s="14"/>
      <c r="E74" s="14"/>
      <c r="F74" s="14" t="str">
        <f t="shared" si="0"/>
        <v/>
      </c>
      <c r="G74" s="14" t="str">
        <f>IF(F74&lt;&gt;"",IF($G$4="Recurso",IF(LEFT($G$5,1)="M",VLOOKUP($G$5,'Definición técnica de imagenes'!$A$3:$G$17,5,FALSE),IF($G$5="F1",'Definición técnica de imagenes'!$E$15,'Definición técnica de imagenes'!$F$13)),'Definición técnica de imagenes'!$E$16),"")</f>
        <v/>
      </c>
      <c r="H74" s="14" t="str">
        <f t="shared" si="1"/>
        <v/>
      </c>
      <c r="I74" s="14" t="str">
        <f>IF(OR(B74&lt;&gt;"",J74&lt;&gt;""),IF($G$4="Recurso",IF(LEFT($G$5,1)="M",IF(VLOOKUP($G$5,'Definición técnica de imagenes'!$A$3:$G$17,6,FALSE)=0,"",VLOOKUP($G$5,'Definición técnica de imagenes'!$A$3:$G$17,6,FALSE)),IF($G$5="F1","","")),'Definición técnica de imagenes'!$F$16),"")</f>
        <v/>
      </c>
      <c r="J74" s="14"/>
      <c r="K74" s="15"/>
    </row>
    <row r="75" spans="1:11" s="12" customFormat="1" x14ac:dyDescent="0.25">
      <c r="A75" s="13"/>
      <c r="B75" s="13"/>
      <c r="C75" s="13"/>
      <c r="D75" s="14"/>
      <c r="E75" s="14"/>
      <c r="F75" s="14" t="str">
        <f t="shared" ref="F75:F108" si="3">IF(OR(B75&lt;&gt;"",J75&lt;&gt;""),CONCATENATE($C$7,"_",$A75,IF($G$4="Cuaderno de Estudio","_small",CONCATENATE(IF(I75="","","n"),IF(LEFT($G$5,1)="F",".jpg",".png")))),"")</f>
        <v/>
      </c>
      <c r="G75" s="14" t="str">
        <f>IF(F75&lt;&gt;"",IF($G$4="Recurso",IF(LEFT($G$5,1)="M",VLOOKUP($G$5,'Definición técnica de imagenes'!$A$3:$G$17,5,FALSE),IF($G$5="F1",'Definición técnica de imagenes'!$E$15,'Definición técnica de imagenes'!$F$13)),'Definición técnica de imagenes'!$E$16),"")</f>
        <v/>
      </c>
      <c r="H75" s="14" t="str">
        <f t="shared" ref="H75:H108" si="4">IF(AND(I75&lt;&gt;"",I75&lt;&gt;0),IF(OR(B75&lt;&gt;"",J75&lt;&gt;""),CONCATENATE($C$7,"_",$A75,IF($G$4="Cuaderno de Estudio","_zoom",CONCATENATE("a",IF(LEFT($G$5,1)="F",".jpg",".png")))),""),"")</f>
        <v/>
      </c>
      <c r="I75" s="14" t="str">
        <f>IF(OR(B75&lt;&gt;"",J75&lt;&gt;""),IF($G$4="Recurso",IF(LEFT($G$5,1)="M",IF(VLOOKUP($G$5,'Definición técnica de imagenes'!$A$3:$G$17,6,FALSE)=0,"",VLOOKUP($G$5,'Definición técnica de imagenes'!$A$3:$G$17,6,FALSE)),IF($G$5="F1","","")),'Definición técnica de imagenes'!$F$16),"")</f>
        <v/>
      </c>
      <c r="J75" s="14"/>
      <c r="K75" s="15"/>
    </row>
    <row r="76" spans="1:11" s="12" customFormat="1" x14ac:dyDescent="0.25">
      <c r="A76" s="13"/>
      <c r="B76" s="13"/>
      <c r="C76" s="13"/>
      <c r="D76" s="14"/>
      <c r="E76" s="14"/>
      <c r="F76" s="14" t="str">
        <f t="shared" si="3"/>
        <v/>
      </c>
      <c r="G76" s="14" t="str">
        <f>IF(F76&lt;&gt;"",IF($G$4="Recurso",IF(LEFT($G$5,1)="M",VLOOKUP($G$5,'Definición técnica de imagenes'!$A$3:$G$17,5,FALSE),IF($G$5="F1",'Definición técnica de imagenes'!$E$15,'Definición técnica de imagenes'!$F$13)),'Definición técnica de imagenes'!$E$16),"")</f>
        <v/>
      </c>
      <c r="H76" s="14" t="str">
        <f t="shared" si="4"/>
        <v/>
      </c>
      <c r="I76" s="14" t="str">
        <f>IF(OR(B76&lt;&gt;"",J76&lt;&gt;""),IF($G$4="Recurso",IF(LEFT($G$5,1)="M",IF(VLOOKUP($G$5,'Definición técnica de imagenes'!$A$3:$G$17,6,FALSE)=0,"",VLOOKUP($G$5,'Definición técnica de imagenes'!$A$3:$G$17,6,FALSE)),IF($G$5="F1","","")),'Definición técnica de imagenes'!$F$16),"")</f>
        <v/>
      </c>
      <c r="J76" s="14"/>
      <c r="K76" s="15"/>
    </row>
    <row r="77" spans="1:11" s="12" customFormat="1" x14ac:dyDescent="0.25">
      <c r="A77" s="13"/>
      <c r="B77" s="13"/>
      <c r="C77" s="13"/>
      <c r="D77" s="14"/>
      <c r="E77" s="14"/>
      <c r="F77" s="14" t="str">
        <f t="shared" si="3"/>
        <v/>
      </c>
      <c r="G77" s="14" t="str">
        <f>IF(F77&lt;&gt;"",IF($G$4="Recurso",IF(LEFT($G$5,1)="M",VLOOKUP($G$5,'Definición técnica de imagenes'!$A$3:$G$17,5,FALSE),IF($G$5="F1",'Definición técnica de imagenes'!$E$15,'Definición técnica de imagenes'!$F$13)),'Definición técnica de imagenes'!$E$16),"")</f>
        <v/>
      </c>
      <c r="H77" s="14" t="str">
        <f t="shared" si="4"/>
        <v/>
      </c>
      <c r="I77" s="14" t="str">
        <f>IF(OR(B77&lt;&gt;"",J77&lt;&gt;""),IF($G$4="Recurso",IF(LEFT($G$5,1)="M",IF(VLOOKUP($G$5,'Definición técnica de imagenes'!$A$3:$G$17,6,FALSE)=0,"",VLOOKUP($G$5,'Definición técnica de imagenes'!$A$3:$G$17,6,FALSE)),IF($G$5="F1","","")),'Definición técnica de imagenes'!$F$16),"")</f>
        <v/>
      </c>
      <c r="J77" s="14"/>
      <c r="K77" s="15"/>
    </row>
    <row r="78" spans="1:11" s="12" customFormat="1" x14ac:dyDescent="0.25">
      <c r="A78" s="13"/>
      <c r="B78" s="13"/>
      <c r="C78" s="13"/>
      <c r="D78" s="14"/>
      <c r="E78" s="14"/>
      <c r="F78" s="14" t="str">
        <f t="shared" si="3"/>
        <v/>
      </c>
      <c r="G78" s="14" t="str">
        <f>IF(F78&lt;&gt;"",IF($G$4="Recurso",IF(LEFT($G$5,1)="M",VLOOKUP($G$5,'Definición técnica de imagenes'!$A$3:$G$17,5,FALSE),IF($G$5="F1",'Definición técnica de imagenes'!$E$15,'Definición técnica de imagenes'!$F$13)),'Definición técnica de imagenes'!$E$16),"")</f>
        <v/>
      </c>
      <c r="H78" s="14" t="str">
        <f t="shared" si="4"/>
        <v/>
      </c>
      <c r="I78" s="14" t="str">
        <f>IF(OR(B78&lt;&gt;"",J78&lt;&gt;""),IF($G$4="Recurso",IF(LEFT($G$5,1)="M",IF(VLOOKUP($G$5,'Definición técnica de imagenes'!$A$3:$G$17,6,FALSE)=0,"",VLOOKUP($G$5,'Definición técnica de imagenes'!$A$3:$G$17,6,FALSE)),IF($G$5="F1","","")),'Definición técnica de imagenes'!$F$16),"")</f>
        <v/>
      </c>
      <c r="J78" s="14"/>
      <c r="K78" s="15"/>
    </row>
    <row r="79" spans="1:11" s="12" customFormat="1" x14ac:dyDescent="0.25">
      <c r="A79" s="13"/>
      <c r="B79" s="13"/>
      <c r="C79" s="13"/>
      <c r="D79" s="14"/>
      <c r="E79" s="14"/>
      <c r="F79" s="14" t="str">
        <f t="shared" si="3"/>
        <v/>
      </c>
      <c r="G79" s="14" t="str">
        <f>IF(F79&lt;&gt;"",IF($G$4="Recurso",IF(LEFT($G$5,1)="M",VLOOKUP($G$5,'Definición técnica de imagenes'!$A$3:$G$17,5,FALSE),IF($G$5="F1",'Definición técnica de imagenes'!$E$15,'Definición técnica de imagenes'!$F$13)),'Definición técnica de imagenes'!$E$16),"")</f>
        <v/>
      </c>
      <c r="H79" s="14" t="str">
        <f t="shared" si="4"/>
        <v/>
      </c>
      <c r="I79" s="14" t="str">
        <f>IF(OR(B79&lt;&gt;"",J79&lt;&gt;""),IF($G$4="Recurso",IF(LEFT($G$5,1)="M",IF(VLOOKUP($G$5,'Definición técnica de imagenes'!$A$3:$G$17,6,FALSE)=0,"",VLOOKUP($G$5,'Definición técnica de imagenes'!$A$3:$G$17,6,FALSE)),IF($G$5="F1","","")),'Definición técnica de imagenes'!$F$16),"")</f>
        <v/>
      </c>
      <c r="J79" s="14"/>
      <c r="K79" s="15"/>
    </row>
    <row r="80" spans="1:11" s="12" customFormat="1" x14ac:dyDescent="0.25">
      <c r="A80" s="13"/>
      <c r="B80" s="13"/>
      <c r="C80" s="13"/>
      <c r="D80" s="14"/>
      <c r="E80" s="14"/>
      <c r="F80" s="14" t="str">
        <f t="shared" si="3"/>
        <v/>
      </c>
      <c r="G80" s="14" t="str">
        <f>IF(F80&lt;&gt;"",IF($G$4="Recurso",IF(LEFT($G$5,1)="M",VLOOKUP($G$5,'Definición técnica de imagenes'!$A$3:$G$17,5,FALSE),IF($G$5="F1",'Definición técnica de imagenes'!$E$15,'Definición técnica de imagenes'!$F$13)),'Definición técnica de imagenes'!$E$16),"")</f>
        <v/>
      </c>
      <c r="H80" s="14" t="str">
        <f t="shared" si="4"/>
        <v/>
      </c>
      <c r="I80" s="14" t="str">
        <f>IF(OR(B80&lt;&gt;"",J80&lt;&gt;""),IF($G$4="Recurso",IF(LEFT($G$5,1)="M",IF(VLOOKUP($G$5,'Definición técnica de imagenes'!$A$3:$G$17,6,FALSE)=0,"",VLOOKUP($G$5,'Definición técnica de imagenes'!$A$3:$G$17,6,FALSE)),IF($G$5="F1","","")),'Definición técnica de imagenes'!$F$16),"")</f>
        <v/>
      </c>
      <c r="J80" s="14"/>
      <c r="K80" s="15"/>
    </row>
    <row r="81" spans="1:11" s="12" customFormat="1" x14ac:dyDescent="0.25">
      <c r="A81" s="13"/>
      <c r="B81" s="13"/>
      <c r="C81" s="13"/>
      <c r="D81" s="14"/>
      <c r="E81" s="14"/>
      <c r="F81" s="14" t="str">
        <f t="shared" si="3"/>
        <v/>
      </c>
      <c r="G81" s="14" t="str">
        <f>IF(F81&lt;&gt;"",IF($G$4="Recurso",IF(LEFT($G$5,1)="M",VLOOKUP($G$5,'Definición técnica de imagenes'!$A$3:$G$17,5,FALSE),IF($G$5="F1",'Definición técnica de imagenes'!$E$15,'Definición técnica de imagenes'!$F$13)),'Definición técnica de imagenes'!$E$16),"")</f>
        <v/>
      </c>
      <c r="H81" s="14" t="str">
        <f t="shared" si="4"/>
        <v/>
      </c>
      <c r="I81" s="14" t="str">
        <f>IF(OR(B81&lt;&gt;"",J81&lt;&gt;""),IF($G$4="Recurso",IF(LEFT($G$5,1)="M",IF(VLOOKUP($G$5,'Definición técnica de imagenes'!$A$3:$G$17,6,FALSE)=0,"",VLOOKUP($G$5,'Definición técnica de imagenes'!$A$3:$G$17,6,FALSE)),IF($G$5="F1","","")),'Definición técnica de imagenes'!$F$16),"")</f>
        <v/>
      </c>
      <c r="J81" s="14"/>
      <c r="K81" s="15"/>
    </row>
    <row r="82" spans="1:11" s="12" customFormat="1" x14ac:dyDescent="0.25">
      <c r="A82" s="13"/>
      <c r="B82" s="13"/>
      <c r="C82" s="13"/>
      <c r="D82" s="14"/>
      <c r="E82" s="14"/>
      <c r="F82" s="14" t="str">
        <f t="shared" si="3"/>
        <v/>
      </c>
      <c r="G82" s="14" t="str">
        <f>IF(F82&lt;&gt;"",IF($G$4="Recurso",IF(LEFT($G$5,1)="M",VLOOKUP($G$5,'Definición técnica de imagenes'!$A$3:$G$17,5,FALSE),IF($G$5="F1",'Definición técnica de imagenes'!$E$15,'Definición técnica de imagenes'!$F$13)),'Definición técnica de imagenes'!$E$16),"")</f>
        <v/>
      </c>
      <c r="H82" s="14" t="str">
        <f t="shared" si="4"/>
        <v/>
      </c>
      <c r="I82" s="14" t="str">
        <f>IF(OR(B82&lt;&gt;"",J82&lt;&gt;""),IF($G$4="Recurso",IF(LEFT($G$5,1)="M",IF(VLOOKUP($G$5,'Definición técnica de imagenes'!$A$3:$G$17,6,FALSE)=0,"",VLOOKUP($G$5,'Definición técnica de imagenes'!$A$3:$G$17,6,FALSE)),IF($G$5="F1","","")),'Definición técnica de imagenes'!$F$16),"")</f>
        <v/>
      </c>
      <c r="J82" s="14"/>
      <c r="K82" s="15"/>
    </row>
    <row r="83" spans="1:11" s="12" customFormat="1" x14ac:dyDescent="0.25">
      <c r="A83" s="13"/>
      <c r="B83" s="13"/>
      <c r="C83" s="13"/>
      <c r="D83" s="14"/>
      <c r="E83" s="14"/>
      <c r="F83" s="14" t="str">
        <f t="shared" si="3"/>
        <v/>
      </c>
      <c r="G83" s="14" t="str">
        <f>IF(F83&lt;&gt;"",IF($G$4="Recurso",IF(LEFT($G$5,1)="M",VLOOKUP($G$5,'Definición técnica de imagenes'!$A$3:$G$17,5,FALSE),IF($G$5="F1",'Definición técnica de imagenes'!$E$15,'Definición técnica de imagenes'!$F$13)),'Definición técnica de imagenes'!$E$16),"")</f>
        <v/>
      </c>
      <c r="H83" s="14" t="str">
        <f t="shared" si="4"/>
        <v/>
      </c>
      <c r="I83" s="14" t="str">
        <f>IF(OR(B83&lt;&gt;"",J83&lt;&gt;""),IF($G$4="Recurso",IF(LEFT($G$5,1)="M",IF(VLOOKUP($G$5,'Definición técnica de imagenes'!$A$3:$G$17,6,FALSE)=0,"",VLOOKUP($G$5,'Definición técnica de imagenes'!$A$3:$G$17,6,FALSE)),IF($G$5="F1","","")),'Definición técnica de imagenes'!$F$16),"")</f>
        <v/>
      </c>
      <c r="J83" s="14"/>
      <c r="K83" s="15"/>
    </row>
    <row r="84" spans="1:11" s="12" customFormat="1" x14ac:dyDescent="0.25">
      <c r="A84" s="13"/>
      <c r="B84" s="13"/>
      <c r="C84" s="13"/>
      <c r="D84" s="14"/>
      <c r="E84" s="14"/>
      <c r="F84" s="14" t="str">
        <f t="shared" si="3"/>
        <v/>
      </c>
      <c r="G84" s="14" t="str">
        <f>IF(F84&lt;&gt;"",IF($G$4="Recurso",IF(LEFT($G$5,1)="M",VLOOKUP($G$5,'Definición técnica de imagenes'!$A$3:$G$17,5,FALSE),IF($G$5="F1",'Definición técnica de imagenes'!$E$15,'Definición técnica de imagenes'!$F$13)),'Definición técnica de imagenes'!$E$16),"")</f>
        <v/>
      </c>
      <c r="H84" s="14" t="str">
        <f t="shared" si="4"/>
        <v/>
      </c>
      <c r="I84" s="14" t="str">
        <f>IF(OR(B84&lt;&gt;"",J84&lt;&gt;""),IF($G$4="Recurso",IF(LEFT($G$5,1)="M",IF(VLOOKUP($G$5,'Definición técnica de imagenes'!$A$3:$G$17,6,FALSE)=0,"",VLOOKUP($G$5,'Definición técnica de imagenes'!$A$3:$G$17,6,FALSE)),IF($G$5="F1","","")),'Definición técnica de imagenes'!$F$16),"")</f>
        <v/>
      </c>
      <c r="J84" s="14"/>
      <c r="K84" s="15"/>
    </row>
    <row r="85" spans="1:11" s="12" customFormat="1" x14ac:dyDescent="0.25">
      <c r="A85" s="13"/>
      <c r="B85" s="13"/>
      <c r="C85" s="13"/>
      <c r="D85" s="14"/>
      <c r="E85" s="14"/>
      <c r="F85" s="14" t="str">
        <f t="shared" si="3"/>
        <v/>
      </c>
      <c r="G85" s="14" t="str">
        <f>IF(F85&lt;&gt;"",IF($G$4="Recurso",IF(LEFT($G$5,1)="M",VLOOKUP($G$5,'Definición técnica de imagenes'!$A$3:$G$17,5,FALSE),IF($G$5="F1",'Definición técnica de imagenes'!$E$15,'Definición técnica de imagenes'!$F$13)),'Definición técnica de imagenes'!$E$16),"")</f>
        <v/>
      </c>
      <c r="H85" s="14" t="str">
        <f t="shared" si="4"/>
        <v/>
      </c>
      <c r="I85" s="14" t="str">
        <f>IF(OR(B85&lt;&gt;"",J85&lt;&gt;""),IF($G$4="Recurso",IF(LEFT($G$5,1)="M",IF(VLOOKUP($G$5,'Definición técnica de imagenes'!$A$3:$G$17,6,FALSE)=0,"",VLOOKUP($G$5,'Definición técnica de imagenes'!$A$3:$G$17,6,FALSE)),IF($G$5="F1","","")),'Definición técnica de imagenes'!$F$16),"")</f>
        <v/>
      </c>
      <c r="J85" s="14"/>
      <c r="K85" s="15"/>
    </row>
    <row r="86" spans="1:11" s="12" customFormat="1" x14ac:dyDescent="0.25">
      <c r="A86" s="13"/>
      <c r="B86" s="13"/>
      <c r="C86" s="13"/>
      <c r="D86" s="14"/>
      <c r="E86" s="14"/>
      <c r="F86" s="14" t="str">
        <f t="shared" si="3"/>
        <v/>
      </c>
      <c r="G86" s="14" t="str">
        <f>IF(F86&lt;&gt;"",IF($G$4="Recurso",IF(LEFT($G$5,1)="M",VLOOKUP($G$5,'Definición técnica de imagenes'!$A$3:$G$17,5,FALSE),IF($G$5="F1",'Definición técnica de imagenes'!$E$15,'Definición técnica de imagenes'!$F$13)),'Definición técnica de imagenes'!$E$16),"")</f>
        <v/>
      </c>
      <c r="H86" s="14" t="str">
        <f t="shared" si="4"/>
        <v/>
      </c>
      <c r="I86" s="14" t="str">
        <f>IF(OR(B86&lt;&gt;"",J86&lt;&gt;""),IF($G$4="Recurso",IF(LEFT($G$5,1)="M",IF(VLOOKUP($G$5,'Definición técnica de imagenes'!$A$3:$G$17,6,FALSE)=0,"",VLOOKUP($G$5,'Definición técnica de imagenes'!$A$3:$G$17,6,FALSE)),IF($G$5="F1","","")),'Definición técnica de imagenes'!$F$16),"")</f>
        <v/>
      </c>
      <c r="J86" s="14"/>
      <c r="K86" s="15"/>
    </row>
    <row r="87" spans="1:11" s="12" customFormat="1" x14ac:dyDescent="0.25">
      <c r="A87" s="13"/>
      <c r="B87" s="13"/>
      <c r="C87" s="13"/>
      <c r="D87" s="14"/>
      <c r="E87" s="14"/>
      <c r="F87" s="14" t="str">
        <f t="shared" si="3"/>
        <v/>
      </c>
      <c r="G87" s="14" t="str">
        <f>IF(F87&lt;&gt;"",IF($G$4="Recurso",IF(LEFT($G$5,1)="M",VLOOKUP($G$5,'Definición técnica de imagenes'!$A$3:$G$17,5,FALSE),IF($G$5="F1",'Definición técnica de imagenes'!$E$15,'Definición técnica de imagenes'!$F$13)),'Definición técnica de imagenes'!$E$16),"")</f>
        <v/>
      </c>
      <c r="H87" s="14" t="str">
        <f t="shared" si="4"/>
        <v/>
      </c>
      <c r="I87" s="14" t="str">
        <f>IF(OR(B87&lt;&gt;"",J87&lt;&gt;""),IF($G$4="Recurso",IF(LEFT($G$5,1)="M",IF(VLOOKUP($G$5,'Definición técnica de imagenes'!$A$3:$G$17,6,FALSE)=0,"",VLOOKUP($G$5,'Definición técnica de imagenes'!$A$3:$G$17,6,FALSE)),IF($G$5="F1","","")),'Definición técnica de imagenes'!$F$16),"")</f>
        <v/>
      </c>
      <c r="J87" s="14"/>
      <c r="K87" s="15"/>
    </row>
    <row r="88" spans="1:11" s="12" customFormat="1" x14ac:dyDescent="0.25">
      <c r="A88" s="13"/>
      <c r="B88" s="13"/>
      <c r="C88" s="13"/>
      <c r="D88" s="14"/>
      <c r="E88" s="14"/>
      <c r="F88" s="14" t="str">
        <f t="shared" si="3"/>
        <v/>
      </c>
      <c r="G88" s="14" t="str">
        <f>IF(F88&lt;&gt;"",IF($G$4="Recurso",IF(LEFT($G$5,1)="M",VLOOKUP($G$5,'Definición técnica de imagenes'!$A$3:$G$17,5,FALSE),IF($G$5="F1",'Definición técnica de imagenes'!$E$15,'Definición técnica de imagenes'!$F$13)),'Definición técnica de imagenes'!$E$16),"")</f>
        <v/>
      </c>
      <c r="H88" s="14" t="str">
        <f t="shared" si="4"/>
        <v/>
      </c>
      <c r="I88" s="14" t="str">
        <f>IF(OR(B88&lt;&gt;"",J88&lt;&gt;""),IF($G$4="Recurso",IF(LEFT($G$5,1)="M",IF(VLOOKUP($G$5,'Definición técnica de imagenes'!$A$3:$G$17,6,FALSE)=0,"",VLOOKUP($G$5,'Definición técnica de imagenes'!$A$3:$G$17,6,FALSE)),IF($G$5="F1","","")),'Definición técnica de imagenes'!$F$16),"")</f>
        <v/>
      </c>
      <c r="J88" s="14"/>
      <c r="K88" s="15"/>
    </row>
    <row r="89" spans="1:11" s="12" customFormat="1" x14ac:dyDescent="0.25">
      <c r="A89" s="13"/>
      <c r="B89" s="13"/>
      <c r="C89" s="13"/>
      <c r="D89" s="14"/>
      <c r="E89" s="14"/>
      <c r="F89" s="14" t="str">
        <f t="shared" si="3"/>
        <v/>
      </c>
      <c r="G89" s="14" t="str">
        <f>IF(F89&lt;&gt;"",IF($G$4="Recurso",IF(LEFT($G$5,1)="M",VLOOKUP($G$5,'Definición técnica de imagenes'!$A$3:$G$17,5,FALSE),IF($G$5="F1",'Definición técnica de imagenes'!$E$15,'Definición técnica de imagenes'!$F$13)),'Definición técnica de imagenes'!$E$16),"")</f>
        <v/>
      </c>
      <c r="H89" s="14" t="str">
        <f t="shared" si="4"/>
        <v/>
      </c>
      <c r="I89" s="14" t="str">
        <f>IF(OR(B89&lt;&gt;"",J89&lt;&gt;""),IF($G$4="Recurso",IF(LEFT($G$5,1)="M",IF(VLOOKUP($G$5,'Definición técnica de imagenes'!$A$3:$G$17,6,FALSE)=0,"",VLOOKUP($G$5,'Definición técnica de imagenes'!$A$3:$G$17,6,FALSE)),IF($G$5="F1","","")),'Definición técnica de imagenes'!$F$16),"")</f>
        <v/>
      </c>
      <c r="J89" s="14"/>
      <c r="K89" s="15"/>
    </row>
    <row r="90" spans="1:11" s="12" customFormat="1" x14ac:dyDescent="0.25">
      <c r="A90" s="13"/>
      <c r="B90" s="13"/>
      <c r="C90" s="13"/>
      <c r="D90" s="14"/>
      <c r="E90" s="14"/>
      <c r="F90" s="14" t="str">
        <f t="shared" si="3"/>
        <v/>
      </c>
      <c r="G90" s="14" t="str">
        <f>IF(F90&lt;&gt;"",IF($G$4="Recurso",IF(LEFT($G$5,1)="M",VLOOKUP($G$5,'Definición técnica de imagenes'!$A$3:$G$17,5,FALSE),IF($G$5="F1",'Definición técnica de imagenes'!$E$15,'Definición técnica de imagenes'!$F$13)),'Definición técnica de imagenes'!$E$16),"")</f>
        <v/>
      </c>
      <c r="H90" s="14" t="str">
        <f t="shared" si="4"/>
        <v/>
      </c>
      <c r="I90" s="14" t="str">
        <f>IF(OR(B90&lt;&gt;"",J90&lt;&gt;""),IF($G$4="Recurso",IF(LEFT($G$5,1)="M",IF(VLOOKUP($G$5,'Definición técnica de imagenes'!$A$3:$G$17,6,FALSE)=0,"",VLOOKUP($G$5,'Definición técnica de imagenes'!$A$3:$G$17,6,FALSE)),IF($G$5="F1","","")),'Definición técnica de imagenes'!$F$16),"")</f>
        <v/>
      </c>
      <c r="J90" s="14"/>
      <c r="K90" s="15"/>
    </row>
    <row r="91" spans="1:11" s="12" customFormat="1" x14ac:dyDescent="0.25">
      <c r="A91" s="13"/>
      <c r="B91" s="13"/>
      <c r="C91" s="13"/>
      <c r="D91" s="14"/>
      <c r="E91" s="14"/>
      <c r="F91" s="14" t="str">
        <f t="shared" si="3"/>
        <v/>
      </c>
      <c r="G91" s="14" t="str">
        <f>IF(F91&lt;&gt;"",IF($G$4="Recurso",IF(LEFT($G$5,1)="M",VLOOKUP($G$5,'Definición técnica de imagenes'!$A$3:$G$17,5,FALSE),IF($G$5="F1",'Definición técnica de imagenes'!$E$15,'Definición técnica de imagenes'!$F$13)),'Definición técnica de imagenes'!$E$16),"")</f>
        <v/>
      </c>
      <c r="H91" s="14" t="str">
        <f t="shared" si="4"/>
        <v/>
      </c>
      <c r="I91" s="14" t="str">
        <f>IF(OR(B91&lt;&gt;"",J91&lt;&gt;""),IF($G$4="Recurso",IF(LEFT($G$5,1)="M",IF(VLOOKUP($G$5,'Definición técnica de imagenes'!$A$3:$G$17,6,FALSE)=0,"",VLOOKUP($G$5,'Definición técnica de imagenes'!$A$3:$G$17,6,FALSE)),IF($G$5="F1","","")),'Definición técnica de imagenes'!$F$16),"")</f>
        <v/>
      </c>
      <c r="J91" s="14"/>
      <c r="K91" s="15"/>
    </row>
    <row r="92" spans="1:11" s="12" customFormat="1" x14ac:dyDescent="0.25">
      <c r="A92" s="13"/>
      <c r="B92" s="13"/>
      <c r="C92" s="13"/>
      <c r="D92" s="14"/>
      <c r="E92" s="14"/>
      <c r="F92" s="14" t="str">
        <f t="shared" si="3"/>
        <v/>
      </c>
      <c r="G92" s="14" t="str">
        <f>IF(F92&lt;&gt;"",IF($G$4="Recurso",IF(LEFT($G$5,1)="M",VLOOKUP($G$5,'Definición técnica de imagenes'!$A$3:$G$17,5,FALSE),IF($G$5="F1",'Definición técnica de imagenes'!$E$15,'Definición técnica de imagenes'!$F$13)),'Definición técnica de imagenes'!$E$16),"")</f>
        <v/>
      </c>
      <c r="H92" s="14" t="str">
        <f t="shared" si="4"/>
        <v/>
      </c>
      <c r="I92" s="14" t="str">
        <f>IF(OR(B92&lt;&gt;"",J92&lt;&gt;""),IF($G$4="Recurso",IF(LEFT($G$5,1)="M",IF(VLOOKUP($G$5,'Definición técnica de imagenes'!$A$3:$G$17,6,FALSE)=0,"",VLOOKUP($G$5,'Definición técnica de imagenes'!$A$3:$G$17,6,FALSE)),IF($G$5="F1","","")),'Definición técnica de imagenes'!$F$16),"")</f>
        <v/>
      </c>
      <c r="J92" s="14"/>
      <c r="K92" s="15"/>
    </row>
    <row r="93" spans="1:11" s="12" customFormat="1" x14ac:dyDescent="0.25">
      <c r="A93" s="13"/>
      <c r="B93" s="13"/>
      <c r="C93" s="13"/>
      <c r="D93" s="14"/>
      <c r="E93" s="14"/>
      <c r="F93" s="14" t="str">
        <f t="shared" si="3"/>
        <v/>
      </c>
      <c r="G93" s="14" t="str">
        <f>IF(F93&lt;&gt;"",IF($G$4="Recurso",IF(LEFT($G$5,1)="M",VLOOKUP($G$5,'Definición técnica de imagenes'!$A$3:$G$17,5,FALSE),IF($G$5="F1",'Definición técnica de imagenes'!$E$15,'Definición técnica de imagenes'!$F$13)),'Definición técnica de imagenes'!$E$16),"")</f>
        <v/>
      </c>
      <c r="H93" s="14" t="str">
        <f t="shared" si="4"/>
        <v/>
      </c>
      <c r="I93" s="14" t="str">
        <f>IF(OR(B93&lt;&gt;"",J93&lt;&gt;""),IF($G$4="Recurso",IF(LEFT($G$5,1)="M",IF(VLOOKUP($G$5,'Definición técnica de imagenes'!$A$3:$G$17,6,FALSE)=0,"",VLOOKUP($G$5,'Definición técnica de imagenes'!$A$3:$G$17,6,FALSE)),IF($G$5="F1","","")),'Definición técnica de imagenes'!$F$16),"")</f>
        <v/>
      </c>
      <c r="J93" s="14"/>
      <c r="K93" s="15"/>
    </row>
    <row r="94" spans="1:11" s="12" customFormat="1" x14ac:dyDescent="0.25">
      <c r="A94" s="13"/>
      <c r="B94" s="13"/>
      <c r="C94" s="13"/>
      <c r="D94" s="14"/>
      <c r="E94" s="14"/>
      <c r="F94" s="14" t="str">
        <f t="shared" si="3"/>
        <v/>
      </c>
      <c r="G94" s="14" t="str">
        <f>IF(F94&lt;&gt;"",IF($G$4="Recurso",IF(LEFT($G$5,1)="M",VLOOKUP($G$5,'Definición técnica de imagenes'!$A$3:$G$17,5,FALSE),IF($G$5="F1",'Definición técnica de imagenes'!$E$15,'Definición técnica de imagenes'!$F$13)),'Definición técnica de imagenes'!$E$16),"")</f>
        <v/>
      </c>
      <c r="H94" s="14" t="str">
        <f t="shared" si="4"/>
        <v/>
      </c>
      <c r="I94" s="14" t="str">
        <f>IF(OR(B94&lt;&gt;"",J94&lt;&gt;""),IF($G$4="Recurso",IF(LEFT($G$5,1)="M",IF(VLOOKUP($G$5,'Definición técnica de imagenes'!$A$3:$G$17,6,FALSE)=0,"",VLOOKUP($G$5,'Definición técnica de imagenes'!$A$3:$G$17,6,FALSE)),IF($G$5="F1","","")),'Definición técnica de imagenes'!$F$16),"")</f>
        <v/>
      </c>
      <c r="J94" s="14"/>
      <c r="K94" s="15"/>
    </row>
    <row r="95" spans="1:11" s="12" customFormat="1" x14ac:dyDescent="0.25">
      <c r="A95" s="13"/>
      <c r="B95" s="13"/>
      <c r="C95" s="13"/>
      <c r="D95" s="14"/>
      <c r="E95" s="14"/>
      <c r="F95" s="14" t="str">
        <f t="shared" si="3"/>
        <v/>
      </c>
      <c r="G95" s="14" t="str">
        <f>IF(F95&lt;&gt;"",IF($G$4="Recurso",IF(LEFT($G$5,1)="M",VLOOKUP($G$5,'Definición técnica de imagenes'!$A$3:$G$17,5,FALSE),IF($G$5="F1",'Definición técnica de imagenes'!$E$15,'Definición técnica de imagenes'!$F$13)),'Definición técnica de imagenes'!$E$16),"")</f>
        <v/>
      </c>
      <c r="H95" s="14" t="str">
        <f t="shared" si="4"/>
        <v/>
      </c>
      <c r="I95" s="14" t="str">
        <f>IF(OR(B95&lt;&gt;"",J95&lt;&gt;""),IF($G$4="Recurso",IF(LEFT($G$5,1)="M",IF(VLOOKUP($G$5,'Definición técnica de imagenes'!$A$3:$G$17,6,FALSE)=0,"",VLOOKUP($G$5,'Definición técnica de imagenes'!$A$3:$G$17,6,FALSE)),IF($G$5="F1","","")),'Definición técnica de imagenes'!$F$16),"")</f>
        <v/>
      </c>
      <c r="J95" s="14"/>
      <c r="K95" s="15"/>
    </row>
    <row r="96" spans="1:11" s="12" customFormat="1" x14ac:dyDescent="0.25">
      <c r="A96" s="13"/>
      <c r="B96" s="13"/>
      <c r="C96" s="13"/>
      <c r="D96" s="14"/>
      <c r="E96" s="14"/>
      <c r="F96" s="14" t="str">
        <f t="shared" si="3"/>
        <v/>
      </c>
      <c r="G96" s="14" t="str">
        <f>IF(F96&lt;&gt;"",IF($G$4="Recurso",IF(LEFT($G$5,1)="M",VLOOKUP($G$5,'Definición técnica de imagenes'!$A$3:$G$17,5,FALSE),IF($G$5="F1",'Definición técnica de imagenes'!$E$15,'Definición técnica de imagenes'!$F$13)),'Definición técnica de imagenes'!$E$16),"")</f>
        <v/>
      </c>
      <c r="H96" s="14" t="str">
        <f t="shared" si="4"/>
        <v/>
      </c>
      <c r="I96" s="14" t="str">
        <f>IF(OR(B96&lt;&gt;"",J96&lt;&gt;""),IF($G$4="Recurso",IF(LEFT($G$5,1)="M",IF(VLOOKUP($G$5,'Definición técnica de imagenes'!$A$3:$G$17,6,FALSE)=0,"",VLOOKUP($G$5,'Definición técnica de imagenes'!$A$3:$G$17,6,FALSE)),IF($G$5="F1","","")),'Definición técnica de imagenes'!$F$16),"")</f>
        <v/>
      </c>
      <c r="J96" s="14"/>
      <c r="K96" s="15"/>
    </row>
    <row r="97" spans="1:11" s="12" customFormat="1" x14ac:dyDescent="0.25">
      <c r="A97" s="13"/>
      <c r="B97" s="13"/>
      <c r="C97" s="13"/>
      <c r="D97" s="14"/>
      <c r="E97" s="14"/>
      <c r="F97" s="14" t="str">
        <f t="shared" si="3"/>
        <v/>
      </c>
      <c r="G97" s="14" t="str">
        <f>IF(F97&lt;&gt;"",IF($G$4="Recurso",IF(LEFT($G$5,1)="M",VLOOKUP($G$5,'Definición técnica de imagenes'!$A$3:$G$17,5,FALSE),IF($G$5="F1",'Definición técnica de imagenes'!$E$15,'Definición técnica de imagenes'!$F$13)),'Definición técnica de imagenes'!$E$16),"")</f>
        <v/>
      </c>
      <c r="H97" s="14" t="str">
        <f t="shared" si="4"/>
        <v/>
      </c>
      <c r="I97" s="14" t="str">
        <f>IF(OR(B97&lt;&gt;"",J97&lt;&gt;""),IF($G$4="Recurso",IF(LEFT($G$5,1)="M",IF(VLOOKUP($G$5,'Definición técnica de imagenes'!$A$3:$G$17,6,FALSE)=0,"",VLOOKUP($G$5,'Definición técnica de imagenes'!$A$3:$G$17,6,FALSE)),IF($G$5="F1","","")),'Definición técnica de imagenes'!$F$16),"")</f>
        <v/>
      </c>
      <c r="J97" s="14"/>
      <c r="K97" s="15"/>
    </row>
    <row r="98" spans="1:11" s="12" customFormat="1" x14ac:dyDescent="0.25">
      <c r="A98" s="13"/>
      <c r="B98" s="13"/>
      <c r="C98" s="13"/>
      <c r="D98" s="14"/>
      <c r="E98" s="14"/>
      <c r="F98" s="14" t="str">
        <f t="shared" si="3"/>
        <v/>
      </c>
      <c r="G98" s="14" t="str">
        <f>IF(F98&lt;&gt;"",IF($G$4="Recurso",IF(LEFT($G$5,1)="M",VLOOKUP($G$5,'Definición técnica de imagenes'!$A$3:$G$17,5,FALSE),IF($G$5="F1",'Definición técnica de imagenes'!$E$15,'Definición técnica de imagenes'!$F$13)),'Definición técnica de imagenes'!$E$16),"")</f>
        <v/>
      </c>
      <c r="H98" s="14" t="str">
        <f t="shared" si="4"/>
        <v/>
      </c>
      <c r="I98" s="14" t="str">
        <f>IF(OR(B98&lt;&gt;"",J98&lt;&gt;""),IF($G$4="Recurso",IF(LEFT($G$5,1)="M",IF(VLOOKUP($G$5,'Definición técnica de imagenes'!$A$3:$G$17,6,FALSE)=0,"",VLOOKUP($G$5,'Definición técnica de imagenes'!$A$3:$G$17,6,FALSE)),IF($G$5="F1","","")),'Definición técnica de imagenes'!$F$16),"")</f>
        <v/>
      </c>
      <c r="J98" s="14"/>
      <c r="K98" s="15"/>
    </row>
    <row r="99" spans="1:11" s="12" customFormat="1" x14ac:dyDescent="0.25">
      <c r="A99" s="13"/>
      <c r="B99" s="13"/>
      <c r="C99" s="13"/>
      <c r="D99" s="14"/>
      <c r="E99" s="14"/>
      <c r="F99" s="14" t="str">
        <f t="shared" si="3"/>
        <v/>
      </c>
      <c r="G99" s="14" t="str">
        <f>IF(F99&lt;&gt;"",IF($G$4="Recurso",IF(LEFT($G$5,1)="M",VLOOKUP($G$5,'Definición técnica de imagenes'!$A$3:$G$17,5,FALSE),IF($G$5="F1",'Definición técnica de imagenes'!$E$15,'Definición técnica de imagenes'!$F$13)),'Definición técnica de imagenes'!$E$16),"")</f>
        <v/>
      </c>
      <c r="H99" s="14" t="str">
        <f t="shared" si="4"/>
        <v/>
      </c>
      <c r="I99" s="14" t="str">
        <f>IF(OR(B99&lt;&gt;"",J99&lt;&gt;""),IF($G$4="Recurso",IF(LEFT($G$5,1)="M",IF(VLOOKUP($G$5,'Definición técnica de imagenes'!$A$3:$G$17,6,FALSE)=0,"",VLOOKUP($G$5,'Definición técnica de imagenes'!$A$3:$G$17,6,FALSE)),IF($G$5="F1","","")),'Definición técnica de imagenes'!$F$16),"")</f>
        <v/>
      </c>
      <c r="J99" s="14"/>
      <c r="K99" s="15"/>
    </row>
    <row r="100" spans="1:11" s="12" customFormat="1" x14ac:dyDescent="0.25">
      <c r="A100" s="13"/>
      <c r="B100" s="13"/>
      <c r="C100" s="13"/>
      <c r="D100" s="14"/>
      <c r="E100" s="14"/>
      <c r="F100" s="14" t="str">
        <f t="shared" si="3"/>
        <v/>
      </c>
      <c r="G100" s="14" t="str">
        <f>IF(F100&lt;&gt;"",IF($G$4="Recurso",IF(LEFT($G$5,1)="M",VLOOKUP($G$5,'Definición técnica de imagenes'!$A$3:$G$17,5,FALSE),IF($G$5="F1",'Definición técnica de imagenes'!$E$15,'Definición técnica de imagenes'!$F$13)),'Definición técnica de imagenes'!$E$16),"")</f>
        <v/>
      </c>
      <c r="H100" s="14" t="str">
        <f t="shared" si="4"/>
        <v/>
      </c>
      <c r="I100" s="14" t="str">
        <f>IF(OR(B100&lt;&gt;"",J100&lt;&gt;""),IF($G$4="Recurso",IF(LEFT($G$5,1)="M",IF(VLOOKUP($G$5,'Definición técnica de imagenes'!$A$3:$G$17,6,FALSE)=0,"",VLOOKUP($G$5,'Definición técnica de imagenes'!$A$3:$G$17,6,FALSE)),IF($G$5="F1","","")),'Definición técnica de imagenes'!$F$16),"")</f>
        <v/>
      </c>
      <c r="J100" s="14"/>
      <c r="K100" s="15"/>
    </row>
    <row r="101" spans="1:11" s="12" customFormat="1" x14ac:dyDescent="0.25">
      <c r="A101" s="13"/>
      <c r="B101" s="13"/>
      <c r="C101" s="13"/>
      <c r="D101" s="14"/>
      <c r="E101" s="14"/>
      <c r="F101" s="14" t="str">
        <f t="shared" si="3"/>
        <v/>
      </c>
      <c r="G101" s="14" t="str">
        <f>IF(F101&lt;&gt;"",IF($G$4="Recurso",IF(LEFT($G$5,1)="M",VLOOKUP($G$5,'Definición técnica de imagenes'!$A$3:$G$17,5,FALSE),IF($G$5="F1",'Definición técnica de imagenes'!$E$15,'Definición técnica de imagenes'!$F$13)),'Definición técnica de imagenes'!$E$16),"")</f>
        <v/>
      </c>
      <c r="H101" s="14" t="str">
        <f t="shared" si="4"/>
        <v/>
      </c>
      <c r="I101" s="14" t="str">
        <f>IF(OR(B101&lt;&gt;"",J101&lt;&gt;""),IF($G$4="Recurso",IF(LEFT($G$5,1)="M",IF(VLOOKUP($G$5,'Definición técnica de imagenes'!$A$3:$G$17,6,FALSE)=0,"",VLOOKUP($G$5,'Definición técnica de imagenes'!$A$3:$G$17,6,FALSE)),IF($G$5="F1","","")),'Definición técnica de imagenes'!$F$16),"")</f>
        <v/>
      </c>
      <c r="J101" s="14"/>
      <c r="K101" s="15"/>
    </row>
    <row r="102" spans="1:11" s="12" customFormat="1" x14ac:dyDescent="0.25">
      <c r="A102" s="13"/>
      <c r="B102" s="13"/>
      <c r="C102" s="13"/>
      <c r="D102" s="14"/>
      <c r="E102" s="14"/>
      <c r="F102" s="14" t="str">
        <f t="shared" si="3"/>
        <v/>
      </c>
      <c r="G102" s="14" t="str">
        <f>IF(F102&lt;&gt;"",IF($G$4="Recurso",IF(LEFT($G$5,1)="M",VLOOKUP($G$5,'Definición técnica de imagenes'!$A$3:$G$17,5,FALSE),IF($G$5="F1",'Definición técnica de imagenes'!$E$15,'Definición técnica de imagenes'!$F$13)),'Definición técnica de imagenes'!$E$16),"")</f>
        <v/>
      </c>
      <c r="H102" s="14" t="str">
        <f t="shared" si="4"/>
        <v/>
      </c>
      <c r="I102" s="14" t="str">
        <f>IF(OR(B102&lt;&gt;"",J102&lt;&gt;""),IF($G$4="Recurso",IF(LEFT($G$5,1)="M",IF(VLOOKUP($G$5,'Definición técnica de imagenes'!$A$3:$G$17,6,FALSE)=0,"",VLOOKUP($G$5,'Definición técnica de imagenes'!$A$3:$G$17,6,FALSE)),IF($G$5="F1","","")),'Definición técnica de imagenes'!$F$16),"")</f>
        <v/>
      </c>
      <c r="J102" s="14"/>
      <c r="K102" s="15"/>
    </row>
    <row r="103" spans="1:11" s="12" customFormat="1" x14ac:dyDescent="0.25">
      <c r="A103" s="13"/>
      <c r="B103" s="13"/>
      <c r="C103" s="13"/>
      <c r="D103" s="14"/>
      <c r="E103" s="14"/>
      <c r="F103" s="14" t="str">
        <f t="shared" si="3"/>
        <v/>
      </c>
      <c r="G103" s="14" t="str">
        <f>IF(F103&lt;&gt;"",IF($G$4="Recurso",IF(LEFT($G$5,1)="M",VLOOKUP($G$5,'Definición técnica de imagenes'!$A$3:$G$17,5,FALSE),IF($G$5="F1",'Definición técnica de imagenes'!$E$15,'Definición técnica de imagenes'!$F$13)),'Definición técnica de imagenes'!$E$16),"")</f>
        <v/>
      </c>
      <c r="H103" s="14" t="str">
        <f t="shared" si="4"/>
        <v/>
      </c>
      <c r="I103" s="14" t="str">
        <f>IF(OR(B103&lt;&gt;"",J103&lt;&gt;""),IF($G$4="Recurso",IF(LEFT($G$5,1)="M",IF(VLOOKUP($G$5,'Definición técnica de imagenes'!$A$3:$G$17,6,FALSE)=0,"",VLOOKUP($G$5,'Definición técnica de imagenes'!$A$3:$G$17,6,FALSE)),IF($G$5="F1","","")),'Definición técnica de imagenes'!$F$16),"")</f>
        <v/>
      </c>
      <c r="J103" s="14"/>
      <c r="K103" s="15"/>
    </row>
    <row r="104" spans="1:11" s="12" customFormat="1" x14ac:dyDescent="0.25">
      <c r="A104" s="13"/>
      <c r="B104" s="13"/>
      <c r="C104" s="13"/>
      <c r="D104" s="14"/>
      <c r="E104" s="14"/>
      <c r="F104" s="14" t="str">
        <f t="shared" si="3"/>
        <v/>
      </c>
      <c r="G104" s="14" t="str">
        <f>IF(F104&lt;&gt;"",IF($G$4="Recurso",IF(LEFT($G$5,1)="M",VLOOKUP($G$5,'Definición técnica de imagenes'!$A$3:$G$17,5,FALSE),IF($G$5="F1",'Definición técnica de imagenes'!$E$15,'Definición técnica de imagenes'!$F$13)),'Definición técnica de imagenes'!$E$16),"")</f>
        <v/>
      </c>
      <c r="H104" s="14" t="str">
        <f t="shared" si="4"/>
        <v/>
      </c>
      <c r="I104" s="14" t="str">
        <f>IF(OR(B104&lt;&gt;"",J104&lt;&gt;""),IF($G$4="Recurso",IF(LEFT($G$5,1)="M",IF(VLOOKUP($G$5,'Definición técnica de imagenes'!$A$3:$G$17,6,FALSE)=0,"",VLOOKUP($G$5,'Definición técnica de imagenes'!$A$3:$G$17,6,FALSE)),IF($G$5="F1","","")),'Definición técnica de imagenes'!$F$16),"")</f>
        <v/>
      </c>
      <c r="J104" s="14"/>
      <c r="K104" s="15"/>
    </row>
    <row r="105" spans="1:11" s="12" customFormat="1" x14ac:dyDescent="0.25">
      <c r="A105" s="13"/>
      <c r="B105" s="13"/>
      <c r="C105" s="13"/>
      <c r="D105" s="14"/>
      <c r="E105" s="14"/>
      <c r="F105" s="14" t="str">
        <f t="shared" si="3"/>
        <v/>
      </c>
      <c r="G105" s="14" t="str">
        <f>IF(F105&lt;&gt;"",IF($G$4="Recurso",IF(LEFT($G$5,1)="M",VLOOKUP($G$5,'Definición técnica de imagenes'!$A$3:$G$17,5,FALSE),IF($G$5="F1",'Definición técnica de imagenes'!$E$15,'Definición técnica de imagenes'!$F$13)),'Definición técnica de imagenes'!$E$16),"")</f>
        <v/>
      </c>
      <c r="H105" s="14" t="str">
        <f t="shared" si="4"/>
        <v/>
      </c>
      <c r="I105" s="14" t="str">
        <f>IF(OR(B105&lt;&gt;"",J105&lt;&gt;""),IF($G$4="Recurso",IF(LEFT($G$5,1)="M",IF(VLOOKUP($G$5,'Definición técnica de imagenes'!$A$3:$G$17,6,FALSE)=0,"",VLOOKUP($G$5,'Definición técnica de imagenes'!$A$3:$G$17,6,FALSE)),IF($G$5="F1","","")),'Definición técnica de imagenes'!$F$16),"")</f>
        <v/>
      </c>
      <c r="J105" s="14"/>
      <c r="K105" s="15"/>
    </row>
    <row r="106" spans="1:11" s="12" customFormat="1" x14ac:dyDescent="0.25">
      <c r="A106" s="13"/>
      <c r="B106" s="13"/>
      <c r="C106" s="13"/>
      <c r="D106" s="14"/>
      <c r="E106" s="14"/>
      <c r="F106" s="14" t="str">
        <f t="shared" si="3"/>
        <v/>
      </c>
      <c r="G106" s="14" t="str">
        <f>IF(F106&lt;&gt;"",IF($G$4="Recurso",IF(LEFT($G$5,1)="M",VLOOKUP($G$5,'Definición técnica de imagenes'!$A$3:$G$17,5,FALSE),IF($G$5="F1",'Definición técnica de imagenes'!$E$15,'Definición técnica de imagenes'!$F$13)),'Definición técnica de imagenes'!$E$16),"")</f>
        <v/>
      </c>
      <c r="H106" s="14" t="str">
        <f t="shared" si="4"/>
        <v/>
      </c>
      <c r="I106" s="14" t="str">
        <f>IF(OR(B106&lt;&gt;"",J106&lt;&gt;""),IF($G$4="Recurso",IF(LEFT($G$5,1)="M",IF(VLOOKUP($G$5,'Definición técnica de imagenes'!$A$3:$G$17,6,FALSE)=0,"",VLOOKUP($G$5,'Definición técnica de imagenes'!$A$3:$G$17,6,FALSE)),IF($G$5="F1","","")),'Definición técnica de imagenes'!$F$16),"")</f>
        <v/>
      </c>
      <c r="J106" s="14"/>
      <c r="K106" s="15"/>
    </row>
    <row r="107" spans="1:11" s="12" customFormat="1" x14ac:dyDescent="0.25">
      <c r="A107" s="13"/>
      <c r="B107" s="13"/>
      <c r="C107" s="13"/>
      <c r="D107" s="14"/>
      <c r="E107" s="14"/>
      <c r="F107" s="14" t="str">
        <f t="shared" si="3"/>
        <v/>
      </c>
      <c r="G107" s="14" t="str">
        <f>IF(F107&lt;&gt;"",IF($G$4="Recurso",IF(LEFT($G$5,1)="M",VLOOKUP($G$5,'Definición técnica de imagenes'!$A$3:$G$17,5,FALSE),IF($G$5="F1",'Definición técnica de imagenes'!$E$15,'Definición técnica de imagenes'!$F$13)),'Definición técnica de imagenes'!$E$16),"")</f>
        <v/>
      </c>
      <c r="H107" s="14" t="str">
        <f t="shared" si="4"/>
        <v/>
      </c>
      <c r="I107" s="14" t="str">
        <f>IF(OR(B107&lt;&gt;"",J107&lt;&gt;""),IF($G$4="Recurso",IF(LEFT($G$5,1)="M",IF(VLOOKUP($G$5,'Definición técnica de imagenes'!$A$3:$G$17,6,FALSE)=0,"",VLOOKUP($G$5,'Definición técnica de imagenes'!$A$3:$G$17,6,FALSE)),IF($G$5="F1","","")),'Definición técnica de imagenes'!$F$16),"")</f>
        <v/>
      </c>
      <c r="J107" s="14"/>
      <c r="K107" s="15"/>
    </row>
    <row r="108" spans="1:11" s="12" customFormat="1" x14ac:dyDescent="0.25">
      <c r="A108" s="13"/>
      <c r="B108" s="13"/>
      <c r="C108" s="13"/>
      <c r="D108" s="14"/>
      <c r="E108" s="14"/>
      <c r="F108" s="14" t="str">
        <f t="shared" si="3"/>
        <v/>
      </c>
      <c r="G108" s="14" t="str">
        <f>IF(F108&lt;&gt;"",IF($G$4="Recurso",IF(LEFT($G$5,1)="M",VLOOKUP($G$5,'Definición técnica de imagenes'!$A$3:$G$17,5,FALSE),IF($G$5="F1",'Definición técnica de imagenes'!$E$15,'Definición técnica de imagenes'!$F$13)),'Definición técnica de imagenes'!$E$16),"")</f>
        <v/>
      </c>
      <c r="H108" s="14" t="str">
        <f t="shared" si="4"/>
        <v/>
      </c>
      <c r="I108" s="14" t="str">
        <f>IF(OR(B108&lt;&gt;"",J108&lt;&gt;""),IF($G$4="Recurso",IF(LEFT($G$5,1)="M",IF(VLOOKUP($G$5,'Definición técnica de imagenes'!$A$3:$G$17,6,FALSE)=0,"",VLOOKUP($G$5,'Definición técnica de imagenes'!$A$3:$G$17,6,FALSE)),IF($G$5="F1","","")),'Definición técnica de imagenes'!$F$16),"")</f>
        <v/>
      </c>
      <c r="J108" s="14"/>
      <c r="K108" s="15"/>
    </row>
  </sheetData>
  <mergeCells count="7">
    <mergeCell ref="F2:G2"/>
    <mergeCell ref="F3:G3"/>
    <mergeCell ref="F8:I8"/>
    <mergeCell ref="C2:D2"/>
    <mergeCell ref="C3:D3"/>
    <mergeCell ref="C4:D4"/>
    <mergeCell ref="C5:D5"/>
  </mergeCells>
  <conditionalFormatting sqref="F5:G5">
    <cfRule type="expression" dxfId="2" priority="2">
      <formula>$G$4&lt;&gt;"Recurso"</formula>
    </cfRule>
    <cfRule type="expression" dxfId="1" priority="4">
      <formula>$G$4="Recurso"</formula>
    </cfRule>
  </conditionalFormatting>
  <conditionalFormatting sqref="F5">
    <cfRule type="expression" dxfId="0" priority="3">
      <formula>$G$4="Recurso"</formula>
    </cfRule>
  </conditionalFormatting>
  <dataValidations count="7">
    <dataValidation type="list" allowBlank="1" showInputMessage="1" showErrorMessage="1" sqref="E10:E108">
      <formula1>"Vertical,Horizontal"</formula1>
    </dataValidation>
    <dataValidation type="list" allowBlank="1" showInputMessage="1" showErrorMessage="1" sqref="D10:D108">
      <formula1>"Ilustración,Fotografía"</formula1>
    </dataValidation>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G5">
      <formula1>"M3A,M5A,M6A,M7A,M8A,M9B,M9C,M10B,M12D,M101,F1,F6,F6b,F7,F11,F13"</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s>
  <pageMargins left="0.75" right="0.75" top="1" bottom="1" header="0.5" footer="0.5"/>
  <pageSetup orientation="portrait" horizontalDpi="4294967292" verticalDpi="4294967292" r:id="rId1"/>
  <drawing r:id="rId2"/>
  <legacyDrawing r:id="rId3"/>
  <oleObjects>
    <mc:AlternateContent xmlns:mc="http://schemas.openxmlformats.org/markup-compatibility/2006">
      <mc:Choice Requires="x14">
        <oleObject progId="PBrush" shapeId="2062" r:id="rId4">
          <objectPr defaultSize="0" autoPict="0" r:id="rId5">
            <anchor moveWithCells="1" sizeWithCells="1">
              <from>
                <xdr:col>9</xdr:col>
                <xdr:colOff>57150</xdr:colOff>
                <xdr:row>12</xdr:row>
                <xdr:rowOff>276225</xdr:rowOff>
              </from>
              <to>
                <xdr:col>9</xdr:col>
                <xdr:colOff>4343400</xdr:colOff>
                <xdr:row>12</xdr:row>
                <xdr:rowOff>1362075</xdr:rowOff>
              </to>
            </anchor>
          </objectPr>
        </oleObject>
      </mc:Choice>
      <mc:Fallback>
        <oleObject progId="PBrush" shapeId="2062" r:id="rId4"/>
      </mc:Fallback>
    </mc:AlternateContent>
    <mc:AlternateContent xmlns:mc="http://schemas.openxmlformats.org/markup-compatibility/2006">
      <mc:Choice Requires="x14">
        <oleObject progId="PBrush" shapeId="2064" r:id="rId6">
          <objectPr defaultSize="0" autoPict="0" r:id="rId7">
            <anchor moveWithCells="1" sizeWithCells="1">
              <from>
                <xdr:col>9</xdr:col>
                <xdr:colOff>171450</xdr:colOff>
                <xdr:row>13</xdr:row>
                <xdr:rowOff>266700</xdr:rowOff>
              </from>
              <to>
                <xdr:col>9</xdr:col>
                <xdr:colOff>4743450</xdr:colOff>
                <xdr:row>13</xdr:row>
                <xdr:rowOff>1828800</xdr:rowOff>
              </to>
            </anchor>
          </objectPr>
        </oleObject>
      </mc:Choice>
      <mc:Fallback>
        <oleObject progId="PBrush" shapeId="2064" r:id="rId6"/>
      </mc:Fallback>
    </mc:AlternateContent>
    <mc:AlternateContent xmlns:mc="http://schemas.openxmlformats.org/markup-compatibility/2006">
      <mc:Choice Requires="x14">
        <oleObject progId="PBrush" shapeId="2067" r:id="rId8">
          <objectPr defaultSize="0" autoPict="0" r:id="rId9">
            <anchor moveWithCells="1" sizeWithCells="1">
              <from>
                <xdr:col>9</xdr:col>
                <xdr:colOff>38100</xdr:colOff>
                <xdr:row>14</xdr:row>
                <xdr:rowOff>847725</xdr:rowOff>
              </from>
              <to>
                <xdr:col>9</xdr:col>
                <xdr:colOff>4524375</xdr:colOff>
                <xdr:row>14</xdr:row>
                <xdr:rowOff>2266950</xdr:rowOff>
              </to>
            </anchor>
          </objectPr>
        </oleObject>
      </mc:Choice>
      <mc:Fallback>
        <oleObject progId="PBrush" shapeId="2067" r:id="rId8"/>
      </mc:Fallback>
    </mc:AlternateContent>
    <mc:AlternateContent xmlns:mc="http://schemas.openxmlformats.org/markup-compatibility/2006">
      <mc:Choice Requires="x14">
        <oleObject progId="PBrush" shapeId="2069" r:id="rId10">
          <objectPr defaultSize="0" r:id="rId11">
            <anchor moveWithCells="1" sizeWithCells="1">
              <from>
                <xdr:col>9</xdr:col>
                <xdr:colOff>123825</xdr:colOff>
                <xdr:row>15</xdr:row>
                <xdr:rowOff>400050</xdr:rowOff>
              </from>
              <to>
                <xdr:col>9</xdr:col>
                <xdr:colOff>4210050</xdr:colOff>
                <xdr:row>15</xdr:row>
                <xdr:rowOff>1114425</xdr:rowOff>
              </to>
            </anchor>
          </objectPr>
        </oleObject>
      </mc:Choice>
      <mc:Fallback>
        <oleObject progId="PBrush" shapeId="2069" r:id="rId10"/>
      </mc:Fallback>
    </mc:AlternateContent>
    <mc:AlternateContent xmlns:mc="http://schemas.openxmlformats.org/markup-compatibility/2006">
      <mc:Choice Requires="x14">
        <oleObject progId="PBrush" shapeId="2071" r:id="rId12">
          <objectPr defaultSize="0" autoPict="0" r:id="rId13">
            <anchor moveWithCells="1" sizeWithCells="1">
              <from>
                <xdr:col>9</xdr:col>
                <xdr:colOff>104775</xdr:colOff>
                <xdr:row>16</xdr:row>
                <xdr:rowOff>209550</xdr:rowOff>
              </from>
              <to>
                <xdr:col>9</xdr:col>
                <xdr:colOff>1781175</xdr:colOff>
                <xdr:row>16</xdr:row>
                <xdr:rowOff>1447800</xdr:rowOff>
              </to>
            </anchor>
          </objectPr>
        </oleObject>
      </mc:Choice>
      <mc:Fallback>
        <oleObject progId="PBrush" shapeId="2071" r:id="rId12"/>
      </mc:Fallback>
    </mc:AlternateContent>
    <mc:AlternateContent xmlns:mc="http://schemas.openxmlformats.org/markup-compatibility/2006">
      <mc:Choice Requires="x14">
        <oleObject progId="PBrush" shapeId="2073" r:id="rId14">
          <objectPr defaultSize="0" autoPict="0" r:id="rId15">
            <anchor moveWithCells="1" sizeWithCells="1">
              <from>
                <xdr:col>9</xdr:col>
                <xdr:colOff>228600</xdr:colOff>
                <xdr:row>17</xdr:row>
                <xdr:rowOff>190500</xdr:rowOff>
              </from>
              <to>
                <xdr:col>9</xdr:col>
                <xdr:colOff>2324100</xdr:colOff>
                <xdr:row>17</xdr:row>
                <xdr:rowOff>1162050</xdr:rowOff>
              </to>
            </anchor>
          </objectPr>
        </oleObject>
      </mc:Choice>
      <mc:Fallback>
        <oleObject progId="PBrush" shapeId="2073" r:id="rId14"/>
      </mc:Fallback>
    </mc:AlternateContent>
    <mc:AlternateContent xmlns:mc="http://schemas.openxmlformats.org/markup-compatibility/2006">
      <mc:Choice Requires="x14">
        <oleObject progId="PBrush" shapeId="2075" r:id="rId16">
          <objectPr defaultSize="0" autoPict="0" r:id="rId17">
            <anchor moveWithCells="1" sizeWithCells="1">
              <from>
                <xdr:col>9</xdr:col>
                <xdr:colOff>95250</xdr:colOff>
                <xdr:row>18</xdr:row>
                <xdr:rowOff>219075</xdr:rowOff>
              </from>
              <to>
                <xdr:col>9</xdr:col>
                <xdr:colOff>942975</xdr:colOff>
                <xdr:row>18</xdr:row>
                <xdr:rowOff>2076450</xdr:rowOff>
              </to>
            </anchor>
          </objectPr>
        </oleObject>
      </mc:Choice>
      <mc:Fallback>
        <oleObject progId="PBrush" shapeId="2075" r:id="rId16"/>
      </mc:Fallback>
    </mc:AlternateContent>
    <mc:AlternateContent xmlns:mc="http://schemas.openxmlformats.org/markup-compatibility/2006">
      <mc:Choice Requires="x14">
        <oleObject progId="PBrush" shapeId="2076" r:id="rId18">
          <objectPr defaultSize="0" autoPict="0" r:id="rId19">
            <anchor moveWithCells="1" sizeWithCells="1">
              <from>
                <xdr:col>9</xdr:col>
                <xdr:colOff>171450</xdr:colOff>
                <xdr:row>19</xdr:row>
                <xdr:rowOff>238125</xdr:rowOff>
              </from>
              <to>
                <xdr:col>9</xdr:col>
                <xdr:colOff>1562100</xdr:colOff>
                <xdr:row>19</xdr:row>
                <xdr:rowOff>1152525</xdr:rowOff>
              </to>
            </anchor>
          </objectPr>
        </oleObject>
      </mc:Choice>
      <mc:Fallback>
        <oleObject progId="PBrush" shapeId="2076" r:id="rId18"/>
      </mc:Fallback>
    </mc:AlternateContent>
    <mc:AlternateContent xmlns:mc="http://schemas.openxmlformats.org/markup-compatibility/2006">
      <mc:Choice Requires="x14">
        <oleObject progId="PBrush" shapeId="2100" r:id="rId20">
          <objectPr defaultSize="0" autoPict="0" r:id="rId21">
            <anchor moveWithCells="1" sizeWithCells="1">
              <from>
                <xdr:col>10</xdr:col>
                <xdr:colOff>85725</xdr:colOff>
                <xdr:row>27</xdr:row>
                <xdr:rowOff>1638300</xdr:rowOff>
              </from>
              <to>
                <xdr:col>10</xdr:col>
                <xdr:colOff>1990725</xdr:colOff>
                <xdr:row>27</xdr:row>
                <xdr:rowOff>2409825</xdr:rowOff>
              </to>
            </anchor>
          </objectPr>
        </oleObject>
      </mc:Choice>
      <mc:Fallback>
        <oleObject progId="PBrush" shapeId="2100" r:id="rId20"/>
      </mc:Fallback>
    </mc:AlternateContent>
    <mc:AlternateContent xmlns:mc="http://schemas.openxmlformats.org/markup-compatibility/2006">
      <mc:Choice Requires="x14">
        <oleObject progId="PBrush" shapeId="2101" r:id="rId22">
          <objectPr defaultSize="0" autoPict="0" r:id="rId23">
            <anchor moveWithCells="1" sizeWithCells="1">
              <from>
                <xdr:col>9</xdr:col>
                <xdr:colOff>257175</xdr:colOff>
                <xdr:row>31</xdr:row>
                <xdr:rowOff>266700</xdr:rowOff>
              </from>
              <to>
                <xdr:col>9</xdr:col>
                <xdr:colOff>2552700</xdr:colOff>
                <xdr:row>31</xdr:row>
                <xdr:rowOff>2162175</xdr:rowOff>
              </to>
            </anchor>
          </objectPr>
        </oleObject>
      </mc:Choice>
      <mc:Fallback>
        <oleObject progId="PBrush" shapeId="2101" r:id="rId22"/>
      </mc:Fallback>
    </mc:AlternateContent>
    <mc:AlternateContent xmlns:mc="http://schemas.openxmlformats.org/markup-compatibility/2006">
      <mc:Choice Requires="x14">
        <oleObject progId="PBrush" shapeId="2103" r:id="rId24">
          <objectPr defaultSize="0" autoPict="0" r:id="rId25">
            <anchor moveWithCells="1" sizeWithCells="1">
              <from>
                <xdr:col>9</xdr:col>
                <xdr:colOff>314325</xdr:colOff>
                <xdr:row>32</xdr:row>
                <xdr:rowOff>200025</xdr:rowOff>
              </from>
              <to>
                <xdr:col>9</xdr:col>
                <xdr:colOff>2495550</xdr:colOff>
                <xdr:row>32</xdr:row>
                <xdr:rowOff>1762125</xdr:rowOff>
              </to>
            </anchor>
          </objectPr>
        </oleObject>
      </mc:Choice>
      <mc:Fallback>
        <oleObject progId="PBrush" shapeId="2103" r:id="rId24"/>
      </mc:Fallback>
    </mc:AlternateContent>
    <mc:AlternateContent xmlns:mc="http://schemas.openxmlformats.org/markup-compatibility/2006">
      <mc:Choice Requires="x14">
        <oleObject progId="PBrush" shapeId="2106" r:id="rId26">
          <objectPr defaultSize="0" autoPict="0" r:id="rId27">
            <anchor moveWithCells="1" sizeWithCells="1">
              <from>
                <xdr:col>9</xdr:col>
                <xdr:colOff>180975</xdr:colOff>
                <xdr:row>33</xdr:row>
                <xdr:rowOff>314325</xdr:rowOff>
              </from>
              <to>
                <xdr:col>9</xdr:col>
                <xdr:colOff>3095625</xdr:colOff>
                <xdr:row>33</xdr:row>
                <xdr:rowOff>2352675</xdr:rowOff>
              </to>
            </anchor>
          </objectPr>
        </oleObject>
      </mc:Choice>
      <mc:Fallback>
        <oleObject progId="PBrush" shapeId="2106" r:id="rId26"/>
      </mc:Fallback>
    </mc:AlternateContent>
    <mc:AlternateContent xmlns:mc="http://schemas.openxmlformats.org/markup-compatibility/2006">
      <mc:Choice Requires="x14">
        <oleObject progId="PBrush" shapeId="2107" r:id="rId28">
          <objectPr defaultSize="0" autoPict="0" r:id="rId29">
            <anchor moveWithCells="1" sizeWithCells="1">
              <from>
                <xdr:col>9</xdr:col>
                <xdr:colOff>38100</xdr:colOff>
                <xdr:row>37</xdr:row>
                <xdr:rowOff>390525</xdr:rowOff>
              </from>
              <to>
                <xdr:col>9</xdr:col>
                <xdr:colOff>4781550</xdr:colOff>
                <xdr:row>37</xdr:row>
                <xdr:rowOff>1381125</xdr:rowOff>
              </to>
            </anchor>
          </objectPr>
        </oleObject>
      </mc:Choice>
      <mc:Fallback>
        <oleObject progId="PBrush" shapeId="2107" r:id="rId28"/>
      </mc:Fallback>
    </mc:AlternateContent>
    <mc:AlternateContent xmlns:mc="http://schemas.openxmlformats.org/markup-compatibility/2006">
      <mc:Choice Requires="x14">
        <oleObject progId="PBrush" shapeId="2108" r:id="rId30">
          <objectPr defaultSize="0" autoPict="0" r:id="rId31">
            <anchor moveWithCells="1" sizeWithCells="1">
              <from>
                <xdr:col>9</xdr:col>
                <xdr:colOff>114300</xdr:colOff>
                <xdr:row>38</xdr:row>
                <xdr:rowOff>247650</xdr:rowOff>
              </from>
              <to>
                <xdr:col>9</xdr:col>
                <xdr:colOff>4248150</xdr:colOff>
                <xdr:row>38</xdr:row>
                <xdr:rowOff>1514475</xdr:rowOff>
              </to>
            </anchor>
          </objectPr>
        </oleObject>
      </mc:Choice>
      <mc:Fallback>
        <oleObject progId="PBrush" shapeId="2108" r:id="rId30"/>
      </mc:Fallback>
    </mc:AlternateContent>
    <mc:AlternateContent xmlns:mc="http://schemas.openxmlformats.org/markup-compatibility/2006">
      <mc:Choice Requires="x14">
        <oleObject progId="PBrush" shapeId="2110" r:id="rId32">
          <objectPr defaultSize="0" autoPict="0" r:id="rId33">
            <anchor moveWithCells="1" sizeWithCells="1">
              <from>
                <xdr:col>9</xdr:col>
                <xdr:colOff>390525</xdr:colOff>
                <xdr:row>39</xdr:row>
                <xdr:rowOff>266700</xdr:rowOff>
              </from>
              <to>
                <xdr:col>9</xdr:col>
                <xdr:colOff>3209925</xdr:colOff>
                <xdr:row>39</xdr:row>
                <xdr:rowOff>2333625</xdr:rowOff>
              </to>
            </anchor>
          </objectPr>
        </oleObject>
      </mc:Choice>
      <mc:Fallback>
        <oleObject progId="PBrush" shapeId="2110" r:id="rId32"/>
      </mc:Fallback>
    </mc:AlternateContent>
  </oleObjects>
  <extLst>
    <ext xmlns:mx="http://schemas.microsoft.com/office/mac/excel/2008/main" uri="{64002731-A6B0-56B0-2670-7721B7C09600}">
      <mx:PLV Mode="0" OnePage="0" WScale="0"/>
    </ext>
  </extLst>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topLeftCell="A7" workbookViewId="0">
      <selection activeCell="A9" sqref="A9"/>
    </sheetView>
  </sheetViews>
  <sheetFormatPr baseColWidth="10" defaultRowHeight="15.75" x14ac:dyDescent="0.25"/>
  <cols>
    <col min="1" max="1" width="72.25" style="24" customWidth="1"/>
    <col min="2" max="2" width="11" style="24"/>
    <col min="3" max="3" width="13.875" style="24" customWidth="1"/>
    <col min="4" max="4" width="11.375" style="24" customWidth="1"/>
    <col min="5" max="7" width="11" style="24"/>
    <col min="8" max="11" width="11" style="24" hidden="1" customWidth="1"/>
    <col min="12" max="16384" width="11" style="24"/>
  </cols>
  <sheetData>
    <row r="1" spans="1:11" ht="16.5" thickBot="1" x14ac:dyDescent="0.3">
      <c r="A1" s="111" t="s">
        <v>38</v>
      </c>
      <c r="B1" s="112"/>
      <c r="C1" s="112"/>
      <c r="D1" s="112"/>
      <c r="E1" s="112"/>
      <c r="F1" s="113"/>
    </row>
    <row r="2" spans="1:11" x14ac:dyDescent="0.25">
      <c r="A2" s="32" t="s">
        <v>42</v>
      </c>
      <c r="B2" s="33"/>
      <c r="C2" s="114" t="s">
        <v>13</v>
      </c>
      <c r="D2" s="115"/>
      <c r="E2" s="116"/>
      <c r="F2" s="34"/>
    </row>
    <row r="3" spans="1:11" ht="63" x14ac:dyDescent="0.25">
      <c r="A3" s="35" t="s">
        <v>43</v>
      </c>
      <c r="B3" s="33"/>
      <c r="C3" s="120" t="s">
        <v>14</v>
      </c>
      <c r="D3" s="121"/>
      <c r="E3" s="122"/>
      <c r="F3" s="34"/>
      <c r="H3" s="24" t="s">
        <v>18</v>
      </c>
      <c r="I3" s="24" t="s">
        <v>19</v>
      </c>
      <c r="J3" s="24" t="s">
        <v>20</v>
      </c>
      <c r="K3" s="24" t="s">
        <v>52</v>
      </c>
    </row>
    <row r="4" spans="1:11" ht="31.5" x14ac:dyDescent="0.25">
      <c r="A4" s="32" t="s">
        <v>44</v>
      </c>
      <c r="B4" s="33"/>
      <c r="C4" s="28" t="s">
        <v>15</v>
      </c>
      <c r="D4" s="27" t="s">
        <v>16</v>
      </c>
      <c r="E4" s="31" t="s">
        <v>17</v>
      </c>
      <c r="F4" s="34"/>
      <c r="H4" s="24" t="s">
        <v>21</v>
      </c>
      <c r="I4" s="24" t="s">
        <v>25</v>
      </c>
      <c r="J4" s="24">
        <v>1</v>
      </c>
      <c r="K4" s="24">
        <v>1</v>
      </c>
    </row>
    <row r="5" spans="1:11" ht="79.5" thickBot="1" x14ac:dyDescent="0.3">
      <c r="A5" s="35" t="s">
        <v>45</v>
      </c>
      <c r="B5" s="33"/>
      <c r="C5" s="30" t="s">
        <v>35</v>
      </c>
      <c r="D5" s="123" t="str">
        <f>CONCATENATE(H21,"_",I21,"_",J21,"_CO")</f>
        <v>CN_07_04_CO</v>
      </c>
      <c r="E5" s="124"/>
      <c r="F5" s="34"/>
      <c r="H5" s="24" t="s">
        <v>22</v>
      </c>
      <c r="I5" s="24" t="s">
        <v>26</v>
      </c>
      <c r="J5" s="24">
        <v>2</v>
      </c>
      <c r="K5" s="24">
        <v>2</v>
      </c>
    </row>
    <row r="6" spans="1:11" ht="32.25" thickBot="1" x14ac:dyDescent="0.3">
      <c r="A6" s="32" t="s">
        <v>10</v>
      </c>
      <c r="B6" s="33"/>
      <c r="C6" s="33"/>
      <c r="D6" s="33"/>
      <c r="E6" s="33"/>
      <c r="F6" s="34"/>
      <c r="H6" s="24" t="s">
        <v>23</v>
      </c>
      <c r="I6" s="24" t="s">
        <v>27</v>
      </c>
      <c r="J6" s="24">
        <v>3</v>
      </c>
      <c r="K6" s="24">
        <v>3</v>
      </c>
    </row>
    <row r="7" spans="1:11" ht="48" thickBot="1" x14ac:dyDescent="0.3">
      <c r="A7" s="35" t="s">
        <v>11</v>
      </c>
      <c r="B7" s="33"/>
      <c r="C7" s="64" t="s">
        <v>127</v>
      </c>
      <c r="D7" s="109" t="str">
        <f>CONCATENATE("SolicitudGrafica_",D5,".xls")</f>
        <v>SolicitudGrafica_CN_07_04_CO.xls</v>
      </c>
      <c r="E7" s="109"/>
      <c r="F7" s="110"/>
      <c r="H7" s="24" t="s">
        <v>24</v>
      </c>
      <c r="I7" s="24" t="s">
        <v>28</v>
      </c>
      <c r="J7" s="24">
        <v>4</v>
      </c>
      <c r="K7" s="24">
        <v>4</v>
      </c>
    </row>
    <row r="8" spans="1:11" ht="47.25" x14ac:dyDescent="0.25">
      <c r="A8" s="35" t="s">
        <v>53</v>
      </c>
      <c r="B8" s="33"/>
      <c r="C8" s="33"/>
      <c r="D8" s="33"/>
      <c r="E8" s="33"/>
      <c r="F8" s="34"/>
      <c r="I8" s="24" t="s">
        <v>29</v>
      </c>
      <c r="J8" s="24">
        <v>5</v>
      </c>
      <c r="K8" s="24">
        <v>5</v>
      </c>
    </row>
    <row r="9" spans="1:11" ht="47.25" x14ac:dyDescent="0.25">
      <c r="A9" s="35" t="s">
        <v>12</v>
      </c>
      <c r="B9" s="33"/>
      <c r="C9" s="33"/>
      <c r="D9" s="33"/>
      <c r="E9" s="33"/>
      <c r="F9" s="34"/>
      <c r="I9" s="24" t="s">
        <v>30</v>
      </c>
      <c r="J9" s="24">
        <v>6</v>
      </c>
      <c r="K9" s="24">
        <v>6</v>
      </c>
    </row>
    <row r="10" spans="1:11" ht="32.25" thickBot="1" x14ac:dyDescent="0.3">
      <c r="A10" s="36" t="s">
        <v>36</v>
      </c>
      <c r="B10" s="37"/>
      <c r="C10" s="37"/>
      <c r="D10" s="37"/>
      <c r="E10" s="37"/>
      <c r="F10" s="38"/>
      <c r="I10" s="24" t="s">
        <v>31</v>
      </c>
      <c r="J10" s="24">
        <v>7</v>
      </c>
      <c r="K10" s="24">
        <v>7</v>
      </c>
    </row>
    <row r="11" spans="1:11" x14ac:dyDescent="0.25">
      <c r="I11" s="24" t="s">
        <v>32</v>
      </c>
      <c r="J11" s="24">
        <v>8</v>
      </c>
      <c r="K11" s="24">
        <v>8</v>
      </c>
    </row>
    <row r="12" spans="1:11" ht="16.5" thickBot="1" x14ac:dyDescent="0.3">
      <c r="I12" s="24" t="s">
        <v>37</v>
      </c>
      <c r="J12" s="24">
        <v>9</v>
      </c>
      <c r="K12" s="24">
        <v>9</v>
      </c>
    </row>
    <row r="13" spans="1:11" x14ac:dyDescent="0.25">
      <c r="A13" s="111" t="s">
        <v>41</v>
      </c>
      <c r="B13" s="112"/>
      <c r="C13" s="112"/>
      <c r="D13" s="112"/>
      <c r="E13" s="112"/>
      <c r="F13" s="113"/>
      <c r="I13" s="24" t="s">
        <v>33</v>
      </c>
      <c r="J13" s="24">
        <v>10</v>
      </c>
      <c r="K13" s="24">
        <v>10</v>
      </c>
    </row>
    <row r="14" spans="1:11" ht="16.5" thickBot="1" x14ac:dyDescent="0.3">
      <c r="A14" s="35"/>
      <c r="B14" s="33"/>
      <c r="C14" s="33"/>
      <c r="D14" s="33"/>
      <c r="E14" s="33"/>
      <c r="F14" s="34"/>
      <c r="I14" s="24" t="s">
        <v>34</v>
      </c>
      <c r="J14" s="24">
        <v>11</v>
      </c>
      <c r="K14" s="24">
        <v>11</v>
      </c>
    </row>
    <row r="15" spans="1:11" x14ac:dyDescent="0.25">
      <c r="A15" s="32" t="s">
        <v>46</v>
      </c>
      <c r="B15" s="33"/>
      <c r="C15" s="114" t="s">
        <v>49</v>
      </c>
      <c r="D15" s="115"/>
      <c r="E15" s="115"/>
      <c r="F15" s="116"/>
      <c r="J15" s="24">
        <v>12</v>
      </c>
      <c r="K15" s="24">
        <v>12</v>
      </c>
    </row>
    <row r="16" spans="1:11" ht="67.150000000000006" customHeight="1" x14ac:dyDescent="0.25">
      <c r="A16" s="35" t="s">
        <v>47</v>
      </c>
      <c r="B16" s="33"/>
      <c r="C16" s="28" t="s">
        <v>15</v>
      </c>
      <c r="D16" s="27" t="s">
        <v>16</v>
      </c>
      <c r="E16" s="27" t="s">
        <v>17</v>
      </c>
      <c r="F16" s="29" t="s">
        <v>50</v>
      </c>
      <c r="J16" s="24">
        <v>13</v>
      </c>
      <c r="K16" s="24">
        <v>13</v>
      </c>
    </row>
    <row r="17" spans="1:11" ht="32.1" customHeight="1" thickBot="1" x14ac:dyDescent="0.3">
      <c r="A17" s="32" t="s">
        <v>44</v>
      </c>
      <c r="B17" s="33"/>
      <c r="C17" s="30" t="s">
        <v>35</v>
      </c>
      <c r="D17" s="117" t="str">
        <f>CONCATENATE(H21,"_",I21,"_",J21,"_",K45)</f>
        <v>CN_07_04_REC10</v>
      </c>
      <c r="E17" s="118"/>
      <c r="F17" s="119"/>
      <c r="J17" s="24">
        <v>14</v>
      </c>
      <c r="K17" s="24">
        <v>14</v>
      </c>
    </row>
    <row r="18" spans="1:11" ht="79.5" thickBot="1" x14ac:dyDescent="0.3">
      <c r="A18" s="35" t="s">
        <v>48</v>
      </c>
      <c r="B18" s="33"/>
      <c r="C18" s="64" t="s">
        <v>128</v>
      </c>
      <c r="D18" s="109" t="str">
        <f>CONCATENATE("SolicitudGrafica_",D17,".xls")</f>
        <v>SolicitudGrafica_CN_07_04_REC10.xls</v>
      </c>
      <c r="E18" s="109"/>
      <c r="F18" s="110"/>
      <c r="J18" s="24">
        <v>15</v>
      </c>
      <c r="K18" s="24">
        <v>15</v>
      </c>
    </row>
    <row r="19" spans="1:11" x14ac:dyDescent="0.25">
      <c r="A19" s="32" t="s">
        <v>10</v>
      </c>
      <c r="B19" s="33"/>
      <c r="C19" s="33"/>
      <c r="D19" s="33"/>
      <c r="E19" s="33"/>
      <c r="F19" s="34"/>
      <c r="H19" s="24">
        <v>3</v>
      </c>
      <c r="J19" s="24">
        <v>16</v>
      </c>
      <c r="K19" s="24">
        <v>16</v>
      </c>
    </row>
    <row r="20" spans="1:11" ht="63.75" thickBot="1" x14ac:dyDescent="0.3">
      <c r="A20" s="36" t="s">
        <v>51</v>
      </c>
      <c r="B20" s="37"/>
      <c r="C20" s="37"/>
      <c r="D20" s="37"/>
      <c r="E20" s="37"/>
      <c r="F20" s="38"/>
      <c r="H20" s="24">
        <v>2</v>
      </c>
      <c r="I20" s="24">
        <v>5</v>
      </c>
      <c r="J20" s="24">
        <v>4</v>
      </c>
      <c r="K20" s="24">
        <v>17</v>
      </c>
    </row>
    <row r="21" spans="1:11" x14ac:dyDescent="0.25">
      <c r="H21" s="24" t="str">
        <f>IF(INDEX(H4:H7,H20)=H4,"MA",IF(INDEX(H4:H7,H20)=H5,"CN",IF(INDEX(H4:H7,H20)=H6,"CS",IF(INDEX(H4:H7,H20)=H7,"LE"))))</f>
        <v>CN</v>
      </c>
      <c r="I21" s="24" t="str">
        <f>CONCATENATE(IF((I20+2)&lt;10,"0",""),I20+2)</f>
        <v>07</v>
      </c>
      <c r="J21" s="24" t="str">
        <f>CONCATENATE(IF(J20&lt;10,"0",""),J20)</f>
        <v>04</v>
      </c>
      <c r="K21" s="24">
        <v>18</v>
      </c>
    </row>
    <row r="22" spans="1:11" x14ac:dyDescent="0.25">
      <c r="K22" s="24">
        <v>19</v>
      </c>
    </row>
    <row r="23" spans="1:11" x14ac:dyDescent="0.25">
      <c r="K23" s="24">
        <v>20</v>
      </c>
    </row>
    <row r="24" spans="1:11" x14ac:dyDescent="0.25">
      <c r="K24" s="24">
        <v>21</v>
      </c>
    </row>
    <row r="25" spans="1:11" x14ac:dyDescent="0.25">
      <c r="K25" s="24">
        <v>22</v>
      </c>
    </row>
    <row r="26" spans="1:11" x14ac:dyDescent="0.25">
      <c r="K26" s="24">
        <v>23</v>
      </c>
    </row>
    <row r="27" spans="1:11" x14ac:dyDescent="0.25">
      <c r="K27" s="24">
        <v>24</v>
      </c>
    </row>
    <row r="28" spans="1:11" x14ac:dyDescent="0.25">
      <c r="K28" s="24">
        <v>25</v>
      </c>
    </row>
    <row r="29" spans="1:11" x14ac:dyDescent="0.25">
      <c r="K29" s="24">
        <v>26</v>
      </c>
    </row>
    <row r="30" spans="1:11" x14ac:dyDescent="0.25">
      <c r="K30" s="24">
        <v>27</v>
      </c>
    </row>
    <row r="31" spans="1:11" x14ac:dyDescent="0.25">
      <c r="K31" s="24">
        <v>28</v>
      </c>
    </row>
    <row r="32" spans="1:11" x14ac:dyDescent="0.25">
      <c r="K32" s="24">
        <v>29</v>
      </c>
    </row>
    <row r="33" spans="11:11" x14ac:dyDescent="0.25">
      <c r="K33" s="24">
        <v>30</v>
      </c>
    </row>
    <row r="34" spans="11:11" x14ac:dyDescent="0.25">
      <c r="K34" s="24">
        <v>31</v>
      </c>
    </row>
    <row r="35" spans="11:11" x14ac:dyDescent="0.25">
      <c r="K35" s="24">
        <v>32</v>
      </c>
    </row>
    <row r="36" spans="11:11" x14ac:dyDescent="0.25">
      <c r="K36" s="24">
        <v>33</v>
      </c>
    </row>
    <row r="37" spans="11:11" x14ac:dyDescent="0.25">
      <c r="K37" s="24">
        <v>34</v>
      </c>
    </row>
    <row r="38" spans="11:11" x14ac:dyDescent="0.25">
      <c r="K38" s="24">
        <v>35</v>
      </c>
    </row>
    <row r="39" spans="11:11" x14ac:dyDescent="0.25">
      <c r="K39" s="24">
        <v>36</v>
      </c>
    </row>
    <row r="40" spans="11:11" x14ac:dyDescent="0.25">
      <c r="K40" s="24">
        <v>37</v>
      </c>
    </row>
    <row r="41" spans="11:11" x14ac:dyDescent="0.25">
      <c r="K41" s="24">
        <v>38</v>
      </c>
    </row>
    <row r="42" spans="11:11" x14ac:dyDescent="0.25">
      <c r="K42" s="24">
        <v>39</v>
      </c>
    </row>
    <row r="43" spans="11:11" x14ac:dyDescent="0.25">
      <c r="K43" s="24">
        <v>40</v>
      </c>
    </row>
    <row r="44" spans="11:11" x14ac:dyDescent="0.25">
      <c r="K44" s="24">
        <v>1</v>
      </c>
    </row>
    <row r="45" spans="11:11" x14ac:dyDescent="0.25">
      <c r="K45" s="24"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30" r:id="rId4" name="Drop Down 6">
              <controlPr defaultSize="0" autoLine="0" autoPict="0" macro="[0]!Listadesplegable2_Cambiar">
                <anchor moveWithCells="1">
                  <from>
                    <xdr:col>2</xdr:col>
                    <xdr:colOff>0</xdr:colOff>
                    <xdr:row>15</xdr:row>
                    <xdr:rowOff>485775</xdr:rowOff>
                  </from>
                  <to>
                    <xdr:col>2</xdr:col>
                    <xdr:colOff>1019175</xdr:colOff>
                    <xdr:row>15</xdr:row>
                    <xdr:rowOff>714375</xdr:rowOff>
                  </to>
                </anchor>
              </controlPr>
            </control>
          </mc:Choice>
        </mc:AlternateContent>
        <mc:AlternateContent xmlns:mc="http://schemas.openxmlformats.org/markup-compatibility/2006">
          <mc:Choice Requires="x14">
            <control shapeId="1031" r:id="rId5" name="Drop Down 7">
              <controlPr defaultSize="0" autoLine="0" autoPict="0">
                <anchor moveWithCells="1">
                  <from>
                    <xdr:col>2</xdr:col>
                    <xdr:colOff>1019175</xdr:colOff>
                    <xdr:row>15</xdr:row>
                    <xdr:rowOff>485775</xdr:rowOff>
                  </from>
                  <to>
                    <xdr:col>3</xdr:col>
                    <xdr:colOff>828675</xdr:colOff>
                    <xdr:row>15</xdr:row>
                    <xdr:rowOff>714375</xdr:rowOff>
                  </to>
                </anchor>
              </controlPr>
            </control>
          </mc:Choice>
        </mc:AlternateContent>
        <mc:AlternateContent xmlns:mc="http://schemas.openxmlformats.org/markup-compatibility/2006">
          <mc:Choice Requires="x14">
            <control shapeId="1032" r:id="rId6" name="Drop Down 8">
              <controlPr defaultSize="0" autoLine="0" autoPict="0">
                <anchor moveWithCells="1">
                  <from>
                    <xdr:col>4</xdr:col>
                    <xdr:colOff>9525</xdr:colOff>
                    <xdr:row>15</xdr:row>
                    <xdr:rowOff>485775</xdr:rowOff>
                  </from>
                  <to>
                    <xdr:col>4</xdr:col>
                    <xdr:colOff>838200</xdr:colOff>
                    <xdr:row>15</xdr:row>
                    <xdr:rowOff>714375</xdr:rowOff>
                  </to>
                </anchor>
              </controlPr>
            </control>
          </mc:Choice>
        </mc:AlternateContent>
        <mc:AlternateContent xmlns:mc="http://schemas.openxmlformats.org/markup-compatibility/2006">
          <mc:Choice Requires="x14">
            <control shapeId="1035" r:id="rId7" name="Drop Down 11">
              <controlPr defaultSize="0" autoLine="0" autoPict="0">
                <anchor moveWithCells="1">
                  <from>
                    <xdr:col>5</xdr:col>
                    <xdr:colOff>9525</xdr:colOff>
                    <xdr:row>15</xdr:row>
                    <xdr:rowOff>485775</xdr:rowOff>
                  </from>
                  <to>
                    <xdr:col>5</xdr:col>
                    <xdr:colOff>838200</xdr:colOff>
                    <xdr:row>15</xdr:row>
                    <xdr:rowOff>714375</xdr:rowOff>
                  </to>
                </anchor>
              </controlPr>
            </control>
          </mc:Choice>
        </mc:AlternateContent>
        <mc:AlternateContent xmlns:mc="http://schemas.openxmlformats.org/markup-compatibility/2006">
          <mc:Choice Requires="x14">
            <control shapeId="1026" r:id="rId8" name="Drop Down 2">
              <controlPr defaultSize="0" autoLine="0" autoPict="0" macro="[0]!Listadesplegable2_Cambiar">
                <anchor moveWithCells="1">
                  <from>
                    <xdr:col>2</xdr:col>
                    <xdr:colOff>19050</xdr:colOff>
                    <xdr:row>4</xdr:row>
                    <xdr:rowOff>9525</xdr:rowOff>
                  </from>
                  <to>
                    <xdr:col>2</xdr:col>
                    <xdr:colOff>1038225</xdr:colOff>
                    <xdr:row>4</xdr:row>
                    <xdr:rowOff>238125</xdr:rowOff>
                  </to>
                </anchor>
              </controlPr>
            </control>
          </mc:Choice>
        </mc:AlternateContent>
        <mc:AlternateContent xmlns:mc="http://schemas.openxmlformats.org/markup-compatibility/2006">
          <mc:Choice Requires="x14">
            <control shapeId="1028" r:id="rId9" name="Drop Down 4">
              <controlPr defaultSize="0" autoLine="0" autoPict="0">
                <anchor moveWithCells="1">
                  <from>
                    <xdr:col>2</xdr:col>
                    <xdr:colOff>1047750</xdr:colOff>
                    <xdr:row>4</xdr:row>
                    <xdr:rowOff>9525</xdr:rowOff>
                  </from>
                  <to>
                    <xdr:col>3</xdr:col>
                    <xdr:colOff>866775</xdr:colOff>
                    <xdr:row>4</xdr:row>
                    <xdr:rowOff>238125</xdr:rowOff>
                  </to>
                </anchor>
              </controlPr>
            </control>
          </mc:Choice>
        </mc:AlternateContent>
        <mc:AlternateContent xmlns:mc="http://schemas.openxmlformats.org/markup-compatibility/2006">
          <mc:Choice Requires="x14">
            <control shapeId="1029" r:id="rId10" name="Drop Down 5">
              <controlPr defaultSize="0" autoLine="0" autoPict="0">
                <anchor moveWithCells="1">
                  <from>
                    <xdr:col>4</xdr:col>
                    <xdr:colOff>19050</xdr:colOff>
                    <xdr:row>4</xdr:row>
                    <xdr:rowOff>9525</xdr:rowOff>
                  </from>
                  <to>
                    <xdr:col>5</xdr:col>
                    <xdr:colOff>9525</xdr:colOff>
                    <xdr:row>4</xdr:row>
                    <xdr:rowOff>238125</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26"/>
  <sheetViews>
    <sheetView showGridLines="0" zoomScale="125" zoomScaleNormal="125" zoomScalePageLayoutView="125" workbookViewId="0">
      <pane ySplit="2" topLeftCell="A3" activePane="bottomLeft" state="frozen"/>
      <selection pane="bottomLeft" activeCell="A26" sqref="A26"/>
    </sheetView>
  </sheetViews>
  <sheetFormatPr baseColWidth="10" defaultColWidth="10.875" defaultRowHeight="15.75" x14ac:dyDescent="0.25"/>
  <cols>
    <col min="1" max="1" width="21" style="24" customWidth="1"/>
    <col min="2" max="2" width="22.25" style="24" customWidth="1"/>
    <col min="3" max="3" width="17.375" style="24" customWidth="1"/>
    <col min="4" max="4" width="10.875" style="24"/>
    <col min="5" max="5" width="11.75" style="24" customWidth="1"/>
    <col min="6" max="6" width="12.75" style="24" customWidth="1"/>
    <col min="7" max="7" width="11" style="24" customWidth="1"/>
    <col min="8" max="8" width="24.5" style="24" customWidth="1"/>
    <col min="9" max="9" width="22.25" style="24" customWidth="1"/>
    <col min="10" max="10" width="20.75" style="24" customWidth="1"/>
    <col min="11" max="11" width="44.5" style="24" customWidth="1"/>
    <col min="12" max="16384" width="10.875" style="24"/>
  </cols>
  <sheetData>
    <row r="1" spans="1:11" x14ac:dyDescent="0.25">
      <c r="A1" s="125" t="s">
        <v>56</v>
      </c>
      <c r="B1" s="125" t="s">
        <v>63</v>
      </c>
      <c r="C1" s="125" t="s">
        <v>64</v>
      </c>
      <c r="D1" s="125" t="s">
        <v>5</v>
      </c>
      <c r="E1" s="125" t="s">
        <v>65</v>
      </c>
      <c r="F1" s="125" t="s">
        <v>66</v>
      </c>
      <c r="G1" s="125" t="s">
        <v>67</v>
      </c>
      <c r="H1" s="126" t="s">
        <v>68</v>
      </c>
      <c r="I1" s="126"/>
      <c r="J1" s="126"/>
    </row>
    <row r="2" spans="1:11" x14ac:dyDescent="0.25">
      <c r="A2" s="125"/>
      <c r="B2" s="125"/>
      <c r="C2" s="125"/>
      <c r="D2" s="125"/>
      <c r="E2" s="125"/>
      <c r="F2" s="125"/>
      <c r="G2" s="125"/>
      <c r="H2" s="43" t="s">
        <v>65</v>
      </c>
      <c r="I2" s="43" t="s">
        <v>66</v>
      </c>
      <c r="J2" s="43" t="s">
        <v>67</v>
      </c>
    </row>
    <row r="3" spans="1:11" s="45" customFormat="1" x14ac:dyDescent="0.25">
      <c r="A3" s="44" t="s">
        <v>69</v>
      </c>
      <c r="B3" s="44" t="s">
        <v>70</v>
      </c>
      <c r="C3" s="44" t="s">
        <v>71</v>
      </c>
      <c r="D3" s="44" t="s">
        <v>72</v>
      </c>
      <c r="E3" s="44" t="s">
        <v>73</v>
      </c>
      <c r="F3" s="44"/>
      <c r="G3" s="44"/>
      <c r="H3" s="44" t="s">
        <v>130</v>
      </c>
      <c r="I3" s="44"/>
      <c r="J3" s="44"/>
    </row>
    <row r="4" spans="1:11" s="45" customFormat="1" x14ac:dyDescent="0.25">
      <c r="A4" s="46" t="s">
        <v>57</v>
      </c>
      <c r="B4" s="46" t="s">
        <v>74</v>
      </c>
      <c r="C4" s="46" t="s">
        <v>71</v>
      </c>
      <c r="D4" s="46" t="s">
        <v>72</v>
      </c>
      <c r="E4" s="46" t="s">
        <v>75</v>
      </c>
      <c r="F4" s="46" t="s">
        <v>76</v>
      </c>
      <c r="G4" s="46"/>
      <c r="H4" s="46" t="s">
        <v>131</v>
      </c>
      <c r="I4" s="46" t="s">
        <v>133</v>
      </c>
      <c r="J4" s="46"/>
    </row>
    <row r="5" spans="1:11" s="45" customFormat="1" x14ac:dyDescent="0.25">
      <c r="A5" s="47" t="s">
        <v>77</v>
      </c>
      <c r="B5" s="46" t="s">
        <v>78</v>
      </c>
      <c r="C5" s="46" t="s">
        <v>71</v>
      </c>
      <c r="D5" s="46" t="s">
        <v>72</v>
      </c>
      <c r="E5" s="46" t="s">
        <v>75</v>
      </c>
      <c r="F5" s="46" t="s">
        <v>76</v>
      </c>
      <c r="G5" s="48"/>
      <c r="H5" s="46" t="s">
        <v>131</v>
      </c>
      <c r="I5" s="46" t="s">
        <v>133</v>
      </c>
      <c r="J5" s="48"/>
    </row>
    <row r="6" spans="1:11" s="45" customFormat="1" x14ac:dyDescent="0.25">
      <c r="A6" s="46" t="s">
        <v>58</v>
      </c>
      <c r="B6" s="46" t="s">
        <v>79</v>
      </c>
      <c r="C6" s="46" t="s">
        <v>71</v>
      </c>
      <c r="D6" s="46" t="s">
        <v>72</v>
      </c>
      <c r="E6" s="46" t="s">
        <v>75</v>
      </c>
      <c r="F6" s="46" t="s">
        <v>76</v>
      </c>
      <c r="G6" s="46" t="s">
        <v>73</v>
      </c>
      <c r="H6" s="46" t="s">
        <v>131</v>
      </c>
      <c r="I6" s="46" t="s">
        <v>133</v>
      </c>
      <c r="J6" s="46" t="s">
        <v>134</v>
      </c>
    </row>
    <row r="7" spans="1:11" s="45" customFormat="1" ht="25.5" x14ac:dyDescent="0.25">
      <c r="A7" s="46" t="s">
        <v>80</v>
      </c>
      <c r="B7" s="46" t="s">
        <v>81</v>
      </c>
      <c r="C7" s="46" t="s">
        <v>71</v>
      </c>
      <c r="D7" s="46" t="s">
        <v>72</v>
      </c>
      <c r="E7" s="46" t="s">
        <v>75</v>
      </c>
      <c r="F7" s="46" t="s">
        <v>76</v>
      </c>
      <c r="G7" s="46"/>
      <c r="H7" s="46" t="s">
        <v>131</v>
      </c>
      <c r="I7" s="46" t="s">
        <v>133</v>
      </c>
      <c r="J7" s="46"/>
    </row>
    <row r="8" spans="1:11" s="45" customFormat="1" ht="25.5" x14ac:dyDescent="0.25">
      <c r="A8" s="46" t="s">
        <v>82</v>
      </c>
      <c r="B8" s="46" t="s">
        <v>83</v>
      </c>
      <c r="C8" s="46" t="s">
        <v>71</v>
      </c>
      <c r="D8" s="46" t="s">
        <v>72</v>
      </c>
      <c r="E8" s="46" t="s">
        <v>75</v>
      </c>
      <c r="F8" s="46" t="s">
        <v>76</v>
      </c>
      <c r="G8" s="46"/>
      <c r="H8" s="46" t="s">
        <v>131</v>
      </c>
      <c r="I8" s="46" t="s">
        <v>133</v>
      </c>
      <c r="J8" s="46"/>
    </row>
    <row r="9" spans="1:11" s="45" customFormat="1" x14ac:dyDescent="0.25">
      <c r="A9" s="46" t="s">
        <v>84</v>
      </c>
      <c r="B9" s="46" t="s">
        <v>85</v>
      </c>
      <c r="C9" s="46" t="s">
        <v>71</v>
      </c>
      <c r="D9" s="46" t="s">
        <v>72</v>
      </c>
      <c r="E9" s="46" t="s">
        <v>75</v>
      </c>
      <c r="F9" s="46" t="s">
        <v>76</v>
      </c>
      <c r="G9" s="46"/>
      <c r="H9" s="46" t="s">
        <v>131</v>
      </c>
      <c r="I9" s="46" t="s">
        <v>133</v>
      </c>
      <c r="J9" s="46"/>
    </row>
    <row r="10" spans="1:11" s="45" customFormat="1" x14ac:dyDescent="0.25">
      <c r="A10" s="46" t="s">
        <v>86</v>
      </c>
      <c r="B10" s="46" t="s">
        <v>87</v>
      </c>
      <c r="C10" s="46" t="s">
        <v>71</v>
      </c>
      <c r="D10" s="46" t="s">
        <v>72</v>
      </c>
      <c r="E10" s="46" t="s">
        <v>88</v>
      </c>
      <c r="F10" s="46"/>
      <c r="G10" s="46"/>
      <c r="H10" s="46" t="s">
        <v>130</v>
      </c>
      <c r="I10" s="46" t="s">
        <v>133</v>
      </c>
      <c r="J10" s="46"/>
    </row>
    <row r="11" spans="1:11" s="45" customFormat="1" ht="25.5" x14ac:dyDescent="0.25">
      <c r="A11" s="46" t="s">
        <v>89</v>
      </c>
      <c r="B11" s="46" t="s">
        <v>90</v>
      </c>
      <c r="C11" s="46" t="s">
        <v>71</v>
      </c>
      <c r="D11" s="46" t="s">
        <v>72</v>
      </c>
      <c r="E11" s="46" t="s">
        <v>75</v>
      </c>
      <c r="F11" s="46" t="s">
        <v>76</v>
      </c>
      <c r="G11" s="46"/>
      <c r="H11" s="46" t="s">
        <v>131</v>
      </c>
      <c r="I11" s="46" t="s">
        <v>133</v>
      </c>
      <c r="J11" s="46"/>
    </row>
    <row r="12" spans="1:11" s="45" customFormat="1" x14ac:dyDescent="0.25">
      <c r="A12" s="46" t="s">
        <v>91</v>
      </c>
      <c r="B12" s="46" t="s">
        <v>92</v>
      </c>
      <c r="C12" s="46" t="s">
        <v>71</v>
      </c>
      <c r="D12" s="46" t="s">
        <v>72</v>
      </c>
      <c r="E12" s="46" t="s">
        <v>75</v>
      </c>
      <c r="F12" s="46" t="s">
        <v>76</v>
      </c>
      <c r="G12" s="46"/>
      <c r="H12" s="46" t="s">
        <v>131</v>
      </c>
      <c r="I12" s="46" t="s">
        <v>133</v>
      </c>
      <c r="J12" s="46"/>
    </row>
    <row r="13" spans="1:11" ht="63" x14ac:dyDescent="0.25">
      <c r="A13" s="49" t="s">
        <v>93</v>
      </c>
      <c r="B13" s="49" t="s">
        <v>94</v>
      </c>
      <c r="C13" s="46" t="s">
        <v>71</v>
      </c>
      <c r="D13" s="50" t="s">
        <v>95</v>
      </c>
      <c r="E13" s="50"/>
      <c r="F13" s="51" t="s">
        <v>125</v>
      </c>
      <c r="G13" s="49"/>
      <c r="H13" s="46"/>
      <c r="I13" s="46" t="s">
        <v>130</v>
      </c>
      <c r="J13" s="49"/>
      <c r="K13" s="24" t="s">
        <v>96</v>
      </c>
    </row>
    <row r="14" spans="1:11" x14ac:dyDescent="0.25">
      <c r="A14" s="49" t="s">
        <v>97</v>
      </c>
      <c r="B14" s="49" t="s">
        <v>98</v>
      </c>
      <c r="C14" s="46" t="s">
        <v>71</v>
      </c>
      <c r="D14" s="50" t="s">
        <v>72</v>
      </c>
      <c r="E14" s="50"/>
      <c r="F14" s="51" t="s">
        <v>126</v>
      </c>
      <c r="G14" s="49"/>
      <c r="H14" s="46"/>
      <c r="I14" s="46" t="s">
        <v>130</v>
      </c>
      <c r="J14" s="49"/>
    </row>
    <row r="15" spans="1:11" ht="31.5" x14ac:dyDescent="0.25">
      <c r="A15" s="49" t="s">
        <v>99</v>
      </c>
      <c r="B15" s="49" t="s">
        <v>100</v>
      </c>
      <c r="C15" s="46" t="s">
        <v>101</v>
      </c>
      <c r="D15" s="49" t="s">
        <v>95</v>
      </c>
      <c r="E15" s="49" t="s">
        <v>124</v>
      </c>
      <c r="F15" s="49"/>
      <c r="G15" s="49"/>
      <c r="H15" s="46" t="s">
        <v>130</v>
      </c>
      <c r="I15" s="49"/>
      <c r="J15" s="49"/>
      <c r="K15" s="24" t="s">
        <v>102</v>
      </c>
    </row>
    <row r="16" spans="1:11" ht="94.5" x14ac:dyDescent="0.25">
      <c r="A16" s="51" t="s">
        <v>103</v>
      </c>
      <c r="B16" s="51"/>
      <c r="C16" s="47" t="s">
        <v>101</v>
      </c>
      <c r="D16" s="51" t="s">
        <v>104</v>
      </c>
      <c r="E16" s="50" t="s">
        <v>122</v>
      </c>
      <c r="F16" s="50" t="s">
        <v>123</v>
      </c>
      <c r="G16" s="50"/>
      <c r="H16" s="51" t="s">
        <v>132</v>
      </c>
      <c r="I16" s="51" t="s">
        <v>135</v>
      </c>
      <c r="J16" s="50"/>
      <c r="K16" s="52" t="s">
        <v>105</v>
      </c>
    </row>
    <row r="17" spans="1:11" ht="25.5" x14ac:dyDescent="0.25">
      <c r="A17" s="46" t="s">
        <v>106</v>
      </c>
      <c r="B17" s="46"/>
      <c r="C17" s="46" t="s">
        <v>71</v>
      </c>
      <c r="D17" s="46" t="s">
        <v>72</v>
      </c>
      <c r="E17" s="46" t="s">
        <v>107</v>
      </c>
      <c r="F17" s="46" t="s">
        <v>108</v>
      </c>
      <c r="G17" s="46"/>
      <c r="H17" s="53" t="s">
        <v>109</v>
      </c>
      <c r="I17" s="53" t="s">
        <v>110</v>
      </c>
      <c r="J17" s="46"/>
      <c r="K17" s="54" t="s">
        <v>111</v>
      </c>
    </row>
    <row r="20" spans="1:11" x14ac:dyDescent="0.25">
      <c r="A20" s="55" t="s">
        <v>112</v>
      </c>
    </row>
    <row r="21" spans="1:11" x14ac:dyDescent="0.25">
      <c r="A21" s="56" t="s">
        <v>113</v>
      </c>
      <c r="B21" s="57" t="s">
        <v>136</v>
      </c>
      <c r="C21" s="58" t="s">
        <v>22</v>
      </c>
      <c r="D21" s="57"/>
      <c r="E21" s="57"/>
    </row>
    <row r="22" spans="1:11" x14ac:dyDescent="0.25">
      <c r="A22" s="59" t="s">
        <v>114</v>
      </c>
      <c r="B22" s="65" t="s">
        <v>137</v>
      </c>
      <c r="C22" s="61" t="s">
        <v>138</v>
      </c>
      <c r="D22" s="60"/>
      <c r="E22" s="60"/>
    </row>
    <row r="23" spans="1:11" x14ac:dyDescent="0.25">
      <c r="A23" s="59" t="s">
        <v>115</v>
      </c>
      <c r="B23" s="65" t="s">
        <v>139</v>
      </c>
      <c r="C23" s="61" t="s">
        <v>140</v>
      </c>
      <c r="D23" s="60"/>
      <c r="E23" s="60"/>
    </row>
    <row r="24" spans="1:11" ht="31.5" x14ac:dyDescent="0.25">
      <c r="A24" s="59" t="s">
        <v>116</v>
      </c>
      <c r="B24" s="60" t="s">
        <v>141</v>
      </c>
      <c r="C24" s="61" t="s">
        <v>144</v>
      </c>
      <c r="D24" s="60"/>
      <c r="E24" s="60"/>
    </row>
    <row r="25" spans="1:11" x14ac:dyDescent="0.25">
      <c r="A25" s="59" t="s">
        <v>117</v>
      </c>
      <c r="B25" s="60" t="s">
        <v>142</v>
      </c>
      <c r="C25" s="61" t="s">
        <v>143</v>
      </c>
      <c r="D25" s="60"/>
      <c r="E25" s="60"/>
    </row>
    <row r="26" spans="1:11" ht="63" x14ac:dyDescent="0.25">
      <c r="A26" s="59" t="s">
        <v>118</v>
      </c>
      <c r="B26" s="60" t="s">
        <v>119</v>
      </c>
      <c r="C26" s="61" t="s">
        <v>120</v>
      </c>
      <c r="D26" s="60"/>
      <c r="E26" s="60"/>
    </row>
  </sheetData>
  <mergeCells count="8">
    <mergeCell ref="G1:G2"/>
    <mergeCell ref="H1:J1"/>
    <mergeCell ref="A1:A2"/>
    <mergeCell ref="B1:B2"/>
    <mergeCell ref="C1:C2"/>
    <mergeCell ref="D1:D2"/>
    <mergeCell ref="E1:E2"/>
    <mergeCell ref="F1:F2"/>
  </mergeCells>
  <pageMargins left="0.75" right="0.75" top="1" bottom="1" header="0.5" footer="0.5"/>
  <pageSetup orientation="portrait" horizontalDpi="4294967292" verticalDpi="429496729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3</vt:i4>
      </vt:variant>
    </vt:vector>
  </HeadingPairs>
  <TitlesOfParts>
    <vt:vector size="3" baseType="lpstr">
      <vt:lpstr>Solicitud gráfica</vt:lpstr>
      <vt:lpstr>Ayuda</vt:lpstr>
      <vt:lpstr>Definición técnica de imagenes</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Lyz Marcela Bernal Gómez</cp:lastModifiedBy>
  <dcterms:created xsi:type="dcterms:W3CDTF">2014-07-01T23:43:25Z</dcterms:created>
  <dcterms:modified xsi:type="dcterms:W3CDTF">2015-08-27T15:25:23Z</dcterms:modified>
</cp:coreProperties>
</file>